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TMShare\PTN IAC 2016-2017\Task 4 Workforce Development\TxDOT PTC Dollars and Sense\Follow-Up Responses (Bus Garage)\"/>
    </mc:Choice>
  </mc:AlternateContent>
  <bookViews>
    <workbookView xWindow="0" yWindow="0" windowWidth="19275" windowHeight="7335"/>
  </bookViews>
  <sheets>
    <sheet name="Cost Allocation Template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B29" i="2"/>
  <c r="R26" i="2"/>
  <c r="Q26" i="2"/>
  <c r="P26" i="2"/>
  <c r="I26" i="2"/>
  <c r="J26" i="2" s="1"/>
  <c r="L26" i="2" s="1"/>
  <c r="H26" i="2"/>
  <c r="G26" i="2"/>
  <c r="F26" i="2"/>
  <c r="E26" i="2"/>
  <c r="C26" i="2"/>
  <c r="R25" i="2"/>
  <c r="Q25" i="2"/>
  <c r="P25" i="2"/>
  <c r="I25" i="2"/>
  <c r="J25" i="2" s="1"/>
  <c r="H25" i="2"/>
  <c r="G25" i="2"/>
  <c r="F25" i="2"/>
  <c r="E25" i="2"/>
  <c r="C25" i="2"/>
  <c r="R24" i="2"/>
  <c r="Q24" i="2"/>
  <c r="P24" i="2"/>
  <c r="I24" i="2"/>
  <c r="J24" i="2" s="1"/>
  <c r="H24" i="2"/>
  <c r="G24" i="2"/>
  <c r="F24" i="2"/>
  <c r="E24" i="2"/>
  <c r="C24" i="2"/>
  <c r="P23" i="2"/>
  <c r="P22" i="2"/>
  <c r="R21" i="2"/>
  <c r="Q21" i="2"/>
  <c r="P21" i="2"/>
  <c r="R20" i="2"/>
  <c r="Q20" i="2"/>
  <c r="R19" i="2"/>
  <c r="Q19" i="2"/>
  <c r="P19" i="2"/>
  <c r="I19" i="2"/>
  <c r="J19" i="2" s="1"/>
  <c r="K19" i="2" s="1"/>
  <c r="H19" i="2"/>
  <c r="G19" i="2"/>
  <c r="F19" i="2"/>
  <c r="E19" i="2"/>
  <c r="C19" i="2"/>
  <c r="R18" i="2"/>
  <c r="Q18" i="2"/>
  <c r="P18" i="2"/>
  <c r="I18" i="2"/>
  <c r="J18" i="2" s="1"/>
  <c r="H18" i="2"/>
  <c r="G18" i="2"/>
  <c r="F18" i="2"/>
  <c r="E18" i="2"/>
  <c r="C18" i="2"/>
  <c r="R17" i="2"/>
  <c r="Q17" i="2"/>
  <c r="P17" i="2"/>
  <c r="I17" i="2"/>
  <c r="J17" i="2" s="1"/>
  <c r="L17" i="2" s="1"/>
  <c r="H17" i="2"/>
  <c r="G17" i="2"/>
  <c r="F17" i="2"/>
  <c r="E17" i="2"/>
  <c r="C17" i="2"/>
  <c r="P16" i="2"/>
  <c r="P15" i="2"/>
  <c r="R14" i="2"/>
  <c r="Q14" i="2"/>
  <c r="P14" i="2"/>
  <c r="R13" i="2"/>
  <c r="Q13" i="2"/>
  <c r="P12" i="2"/>
  <c r="M12" i="2"/>
  <c r="N12" i="2" s="1"/>
  <c r="I12" i="2"/>
  <c r="B12" i="2"/>
  <c r="C22" i="2" s="1"/>
  <c r="F22" i="2" s="1"/>
  <c r="Q12" i="2" l="1"/>
  <c r="K24" i="2"/>
  <c r="L24" i="2"/>
  <c r="L19" i="2"/>
  <c r="N19" i="2" s="1"/>
  <c r="K25" i="2"/>
  <c r="L25" i="2"/>
  <c r="K18" i="2"/>
  <c r="L18" i="2"/>
  <c r="D12" i="2"/>
  <c r="E15" i="2" s="1"/>
  <c r="C15" i="2"/>
  <c r="C23" i="2"/>
  <c r="F23" i="2" s="1"/>
  <c r="C16" i="2"/>
  <c r="F16" i="2" s="1"/>
  <c r="K17" i="2"/>
  <c r="N17" i="2" s="1"/>
  <c r="K26" i="2"/>
  <c r="N26" i="2" s="1"/>
  <c r="D29" i="2"/>
  <c r="B12" i="1"/>
  <c r="N18" i="2" l="1"/>
  <c r="N25" i="2"/>
  <c r="N24" i="2"/>
  <c r="H15" i="2"/>
  <c r="G15" i="2"/>
  <c r="F15" i="2"/>
  <c r="C29" i="2"/>
  <c r="E16" i="2"/>
  <c r="G16" i="2" s="1"/>
  <c r="E23" i="2"/>
  <c r="R12" i="2"/>
  <c r="E22" i="2"/>
  <c r="Q13" i="1"/>
  <c r="R13" i="1"/>
  <c r="Q14" i="1"/>
  <c r="R14" i="1"/>
  <c r="Q18" i="1"/>
  <c r="R18" i="1"/>
  <c r="Q19" i="1"/>
  <c r="R19" i="1"/>
  <c r="Q20" i="1"/>
  <c r="R20" i="1"/>
  <c r="Q21" i="1"/>
  <c r="R21" i="1"/>
  <c r="Q24" i="1"/>
  <c r="R24" i="1"/>
  <c r="Q25" i="1"/>
  <c r="R25" i="1"/>
  <c r="Q26" i="1"/>
  <c r="R26" i="1"/>
  <c r="P14" i="1"/>
  <c r="P15" i="1"/>
  <c r="P16" i="1"/>
  <c r="P17" i="1"/>
  <c r="P18" i="1"/>
  <c r="P19" i="1"/>
  <c r="P21" i="1"/>
  <c r="P22" i="1"/>
  <c r="P23" i="1"/>
  <c r="P24" i="1"/>
  <c r="P25" i="1"/>
  <c r="P26" i="1"/>
  <c r="P12" i="1"/>
  <c r="I12" i="1"/>
  <c r="I24" i="1"/>
  <c r="J24" i="1" s="1"/>
  <c r="I25" i="1"/>
  <c r="J25" i="1" s="1"/>
  <c r="L25" i="1" s="1"/>
  <c r="I26" i="1"/>
  <c r="J26" i="1" s="1"/>
  <c r="L26" i="1" s="1"/>
  <c r="H24" i="1"/>
  <c r="H25" i="1"/>
  <c r="H26" i="1"/>
  <c r="G24" i="1"/>
  <c r="G25" i="1"/>
  <c r="G26" i="1"/>
  <c r="F24" i="1"/>
  <c r="F25" i="1"/>
  <c r="F26" i="1"/>
  <c r="I18" i="1"/>
  <c r="J18" i="1" s="1"/>
  <c r="K18" i="1" s="1"/>
  <c r="I19" i="1"/>
  <c r="J19" i="1" s="1"/>
  <c r="L19" i="1" s="1"/>
  <c r="H18" i="1"/>
  <c r="H19" i="1"/>
  <c r="G18" i="1"/>
  <c r="G19" i="1"/>
  <c r="F18" i="1"/>
  <c r="F19" i="1"/>
  <c r="M12" i="1"/>
  <c r="E26" i="1"/>
  <c r="E25" i="1"/>
  <c r="E24" i="1"/>
  <c r="E17" i="1"/>
  <c r="G17" i="1" s="1"/>
  <c r="E18" i="1"/>
  <c r="E19" i="1"/>
  <c r="C24" i="1"/>
  <c r="C25" i="1"/>
  <c r="C26" i="1"/>
  <c r="C17" i="1"/>
  <c r="F17" i="1" s="1"/>
  <c r="C18" i="1"/>
  <c r="C19" i="1"/>
  <c r="M29" i="1"/>
  <c r="D12" i="1"/>
  <c r="C22" i="1"/>
  <c r="F22" i="1" s="1"/>
  <c r="G23" i="2" l="1"/>
  <c r="H23" i="2"/>
  <c r="I15" i="2"/>
  <c r="F29" i="2"/>
  <c r="H16" i="2"/>
  <c r="I16" i="2" s="1"/>
  <c r="J16" i="2" s="1"/>
  <c r="H22" i="2"/>
  <c r="G22" i="2"/>
  <c r="E29" i="2"/>
  <c r="H17" i="1"/>
  <c r="I17" i="1"/>
  <c r="J17" i="1" s="1"/>
  <c r="K17" i="1" s="1"/>
  <c r="C15" i="1"/>
  <c r="F15" i="1" s="1"/>
  <c r="C16" i="1"/>
  <c r="F16" i="1" s="1"/>
  <c r="C23" i="1"/>
  <c r="F23" i="1" s="1"/>
  <c r="K24" i="1"/>
  <c r="L24" i="1"/>
  <c r="L18" i="1"/>
  <c r="N18" i="1" s="1"/>
  <c r="K26" i="1"/>
  <c r="N26" i="1" s="1"/>
  <c r="K19" i="1"/>
  <c r="N19" i="1" s="1"/>
  <c r="K25" i="1"/>
  <c r="N25" i="1" s="1"/>
  <c r="N12" i="1"/>
  <c r="Q12" i="1" s="1"/>
  <c r="G29" i="2" l="1"/>
  <c r="H29" i="2"/>
  <c r="J15" i="2"/>
  <c r="K15" i="2" s="1"/>
  <c r="L16" i="2"/>
  <c r="K16" i="2"/>
  <c r="I22" i="2"/>
  <c r="J22" i="2" s="1"/>
  <c r="I23" i="2"/>
  <c r="J23" i="2" s="1"/>
  <c r="R12" i="1"/>
  <c r="L17" i="1"/>
  <c r="N17" i="1" s="1"/>
  <c r="E16" i="1"/>
  <c r="E15" i="1"/>
  <c r="E23" i="1"/>
  <c r="E22" i="1"/>
  <c r="F29" i="1"/>
  <c r="N24" i="1"/>
  <c r="D29" i="1"/>
  <c r="B29" i="1"/>
  <c r="N16" i="2" l="1"/>
  <c r="K23" i="2"/>
  <c r="L23" i="2"/>
  <c r="L15" i="2"/>
  <c r="L22" i="2"/>
  <c r="K22" i="2"/>
  <c r="I29" i="2"/>
  <c r="Q17" i="1"/>
  <c r="R17" i="1"/>
  <c r="H15" i="1"/>
  <c r="G15" i="1"/>
  <c r="H16" i="1"/>
  <c r="G16" i="1"/>
  <c r="H22" i="1"/>
  <c r="G22" i="1"/>
  <c r="H23" i="1"/>
  <c r="G23" i="1"/>
  <c r="C29" i="1"/>
  <c r="E29" i="1"/>
  <c r="N22" i="2" l="1"/>
  <c r="R22" i="2" s="1"/>
  <c r="L29" i="2"/>
  <c r="N15" i="2"/>
  <c r="K29" i="2"/>
  <c r="N23" i="2"/>
  <c r="R16" i="2"/>
  <c r="Q16" i="2"/>
  <c r="I23" i="1"/>
  <c r="J23" i="1" s="1"/>
  <c r="L23" i="1" s="1"/>
  <c r="I16" i="1"/>
  <c r="J16" i="1" s="1"/>
  <c r="K16" i="1" s="1"/>
  <c r="I22" i="1"/>
  <c r="J22" i="1" s="1"/>
  <c r="L22" i="1" s="1"/>
  <c r="I15" i="1"/>
  <c r="J15" i="1" s="1"/>
  <c r="L15" i="1" s="1"/>
  <c r="G29" i="1"/>
  <c r="H29" i="1"/>
  <c r="Q22" i="2" l="1"/>
  <c r="N29" i="2"/>
  <c r="Q15" i="2"/>
  <c r="R15" i="2"/>
  <c r="Q23" i="2"/>
  <c r="R23" i="2"/>
  <c r="L16" i="1"/>
  <c r="N16" i="1" s="1"/>
  <c r="R16" i="1" s="1"/>
  <c r="K23" i="1"/>
  <c r="N23" i="1" s="1"/>
  <c r="K15" i="1"/>
  <c r="N15" i="1" s="1"/>
  <c r="K22" i="1"/>
  <c r="N22" i="1" s="1"/>
  <c r="I29" i="1"/>
  <c r="Q16" i="1" l="1"/>
  <c r="Q15" i="1"/>
  <c r="R15" i="1"/>
  <c r="Q23" i="1"/>
  <c r="R23" i="1"/>
  <c r="R22" i="1"/>
  <c r="Q22" i="1"/>
  <c r="L29" i="1"/>
  <c r="K29" i="1"/>
  <c r="N29" i="1" l="1"/>
</calcChain>
</file>

<file path=xl/sharedStrings.xml><?xml version="1.0" encoding="utf-8"?>
<sst xmlns="http://schemas.openxmlformats.org/spreadsheetml/2006/main" count="64" uniqueCount="29">
  <si>
    <t>General Public</t>
  </si>
  <si>
    <t>Veterans</t>
  </si>
  <si>
    <t>Adult Day Care</t>
  </si>
  <si>
    <t>Fuel</t>
  </si>
  <si>
    <t xml:space="preserve">Sub-Total Operations &amp; Maint. </t>
  </si>
  <si>
    <t>Admin.</t>
  </si>
  <si>
    <t>Planning</t>
  </si>
  <si>
    <t>Total 
Cost</t>
  </si>
  <si>
    <t>Sponsored Services</t>
  </si>
  <si>
    <t>Service</t>
  </si>
  <si>
    <t>Urban</t>
  </si>
  <si>
    <t>Rural</t>
  </si>
  <si>
    <t>---</t>
  </si>
  <si>
    <t>Check Sum</t>
  </si>
  <si>
    <t>(cells will turn red if totals are not equal)</t>
  </si>
  <si>
    <t>DEMAND RESPONSE TOTAL</t>
  </si>
  <si>
    <t>Cost Data</t>
  </si>
  <si>
    <t>Operational Data</t>
  </si>
  <si>
    <t>Maintenance</t>
  </si>
  <si>
    <t>Facility Maintenance</t>
  </si>
  <si>
    <t>Vehicle Operations (Hour-Based)</t>
  </si>
  <si>
    <t>Passenger Hours</t>
  </si>
  <si>
    <t>Passenger Miles</t>
  </si>
  <si>
    <t>% Variable Cost</t>
  </si>
  <si>
    <t>Cost per Passenger Hour</t>
  </si>
  <si>
    <t>Cost per Passenger Mile</t>
  </si>
  <si>
    <t>Unit Costs / Performance Metrics</t>
  </si>
  <si>
    <t>% Passenger Hours</t>
  </si>
  <si>
    <t>% Passenger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</si>
</sst>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_(* #,##0.0_);_(* \(#,##0.0\);_(* &quot;-&quot;??_);_(@_)"/>
    <numFmt numFmtId="168" formatCode="_(&quot;$&quot;* #,##0_);_(&quot;$&quot;* \(#,##0\);_(&quot;$&quot;* &quot;-&quot;??_);_(@_)"/>
    <numFmt numFmtId="169" formatCode="&quot;$&quot;#,##0.00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164" fontId="3" fillId="0" borderId="2" xfId="1" applyNumberFormat="1" applyFont="1" applyFill="1" applyBorder="1" applyAlignment="1">
      <alignment horizontal="center" wrapText="1"/>
    </xf>
    <xf numFmtId="165" fontId="3" fillId="0" borderId="1" xfId="3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6" fontId="3" fillId="0" borderId="0" xfId="2" applyNumberFormat="1" applyFont="1" applyFill="1" applyBorder="1" applyAlignment="1">
      <alignment wrapText="1"/>
    </xf>
    <xf numFmtId="165" fontId="0" fillId="0" borderId="0" xfId="0" applyNumberFormat="1"/>
    <xf numFmtId="164" fontId="0" fillId="0" borderId="0" xfId="0" applyNumberFormat="1"/>
    <xf numFmtId="0" fontId="6" fillId="0" borderId="0" xfId="2" applyFont="1" applyFill="1" applyBorder="1" applyAlignment="1">
      <alignment horizontal="right" wrapText="1"/>
    </xf>
    <xf numFmtId="165" fontId="3" fillId="0" borderId="0" xfId="4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6" fontId="5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horizontal="right" wrapText="1"/>
    </xf>
    <xf numFmtId="168" fontId="0" fillId="0" borderId="0" xfId="5" applyNumberFormat="1" applyFont="1"/>
    <xf numFmtId="169" fontId="5" fillId="0" borderId="7" xfId="1" applyNumberFormat="1" applyFont="1" applyFill="1" applyBorder="1" applyAlignment="1"/>
    <xf numFmtId="0" fontId="3" fillId="0" borderId="10" xfId="0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wrapText="1"/>
    </xf>
    <xf numFmtId="166" fontId="3" fillId="0" borderId="4" xfId="2" applyNumberFormat="1" applyFont="1" applyFill="1" applyBorder="1" applyAlignment="1">
      <alignment wrapText="1"/>
    </xf>
    <xf numFmtId="166" fontId="5" fillId="0" borderId="11" xfId="2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166" fontId="3" fillId="0" borderId="15" xfId="2" applyNumberFormat="1" applyFont="1" applyFill="1" applyBorder="1" applyAlignment="1">
      <alignment wrapText="1"/>
    </xf>
    <xf numFmtId="166" fontId="5" fillId="0" borderId="16" xfId="2" applyNumberFormat="1" applyFont="1" applyFill="1" applyBorder="1" applyAlignment="1">
      <alignment wrapText="1"/>
    </xf>
    <xf numFmtId="169" fontId="5" fillId="3" borderId="1" xfId="2" applyNumberFormat="1" applyFont="1" applyFill="1" applyBorder="1" applyAlignment="1"/>
    <xf numFmtId="169" fontId="5" fillId="3" borderId="2" xfId="2" applyNumberFormat="1" applyFont="1" applyFill="1" applyBorder="1" applyAlignment="1"/>
    <xf numFmtId="169" fontId="5" fillId="3" borderId="3" xfId="2" applyNumberFormat="1" applyFont="1" applyFill="1" applyBorder="1" applyAlignment="1"/>
    <xf numFmtId="165" fontId="3" fillId="3" borderId="4" xfId="4" applyNumberFormat="1" applyFont="1" applyFill="1" applyBorder="1" applyAlignment="1">
      <alignment wrapText="1"/>
    </xf>
    <xf numFmtId="166" fontId="3" fillId="3" borderId="4" xfId="2" applyNumberFormat="1" applyFont="1" applyFill="1" applyBorder="1" applyAlignment="1">
      <alignment wrapText="1"/>
    </xf>
    <xf numFmtId="165" fontId="5" fillId="2" borderId="1" xfId="4" applyNumberFormat="1" applyFont="1" applyFill="1" applyBorder="1" applyAlignment="1"/>
    <xf numFmtId="169" fontId="5" fillId="2" borderId="7" xfId="1" applyNumberFormat="1" applyFont="1" applyFill="1" applyBorder="1" applyAlignment="1"/>
    <xf numFmtId="169" fontId="5" fillId="2" borderId="2" xfId="2" applyNumberFormat="1" applyFont="1" applyFill="1" applyBorder="1" applyAlignment="1"/>
    <xf numFmtId="169" fontId="5" fillId="2" borderId="11" xfId="2" applyNumberFormat="1" applyFont="1" applyFill="1" applyBorder="1" applyAlignment="1"/>
    <xf numFmtId="165" fontId="3" fillId="3" borderId="15" xfId="4" applyNumberFormat="1" applyFont="1" applyFill="1" applyBorder="1" applyAlignment="1">
      <alignment wrapText="1"/>
    </xf>
    <xf numFmtId="0" fontId="0" fillId="0" borderId="19" xfId="0" applyBorder="1"/>
    <xf numFmtId="0" fontId="3" fillId="0" borderId="20" xfId="2" applyFont="1" applyFill="1" applyBorder="1" applyAlignment="1">
      <alignment wrapText="1"/>
    </xf>
    <xf numFmtId="0" fontId="5" fillId="2" borderId="20" xfId="2" applyFont="1" applyFill="1" applyBorder="1" applyAlignment="1">
      <alignment wrapText="1"/>
    </xf>
    <xf numFmtId="0" fontId="3" fillId="2" borderId="21" xfId="2" applyFont="1" applyFill="1" applyBorder="1" applyAlignment="1">
      <alignment wrapText="1"/>
    </xf>
    <xf numFmtId="0" fontId="5" fillId="0" borderId="21" xfId="2" applyFont="1" applyFill="1" applyBorder="1" applyAlignment="1">
      <alignment wrapText="1"/>
    </xf>
    <xf numFmtId="0" fontId="6" fillId="0" borderId="20" xfId="2" applyFont="1" applyFill="1" applyBorder="1" applyAlignment="1">
      <alignment horizontal="right" wrapText="1"/>
    </xf>
    <xf numFmtId="0" fontId="5" fillId="2" borderId="21" xfId="2" applyFont="1" applyFill="1" applyBorder="1" applyAlignment="1">
      <alignment wrapText="1"/>
    </xf>
    <xf numFmtId="0" fontId="5" fillId="2" borderId="21" xfId="2" applyFont="1" applyFill="1" applyBorder="1" applyAlignment="1"/>
    <xf numFmtId="0" fontId="6" fillId="0" borderId="22" xfId="2" applyFont="1" applyFill="1" applyBorder="1" applyAlignment="1">
      <alignment horizontal="right" wrapText="1"/>
    </xf>
    <xf numFmtId="166" fontId="3" fillId="0" borderId="3" xfId="2" applyNumberFormat="1" applyFont="1" applyFill="1" applyBorder="1" applyAlignment="1">
      <alignment wrapText="1"/>
    </xf>
    <xf numFmtId="166" fontId="3" fillId="0" borderId="18" xfId="2" applyNumberFormat="1" applyFont="1" applyFill="1" applyBorder="1" applyAlignment="1">
      <alignment wrapText="1"/>
    </xf>
    <xf numFmtId="0" fontId="3" fillId="0" borderId="25" xfId="2" applyFont="1" applyFill="1" applyBorder="1" applyAlignment="1">
      <alignment horizontal="center" wrapText="1"/>
    </xf>
    <xf numFmtId="165" fontId="3" fillId="0" borderId="26" xfId="3" applyNumberFormat="1" applyFont="1" applyFill="1" applyBorder="1" applyAlignment="1">
      <alignment horizontal="center" wrapText="1"/>
    </xf>
    <xf numFmtId="165" fontId="5" fillId="2" borderId="25" xfId="4" applyNumberFormat="1" applyFont="1" applyFill="1" applyBorder="1" applyAlignment="1"/>
    <xf numFmtId="169" fontId="5" fillId="0" borderId="27" xfId="1" applyNumberFormat="1" applyFont="1" applyFill="1" applyBorder="1" applyAlignment="1"/>
    <xf numFmtId="165" fontId="3" fillId="3" borderId="32" xfId="4" applyNumberFormat="1" applyFont="1" applyFill="1" applyBorder="1" applyAlignment="1">
      <alignment wrapText="1"/>
    </xf>
    <xf numFmtId="164" fontId="3" fillId="0" borderId="33" xfId="1" applyNumberFormat="1" applyFont="1" applyFill="1" applyBorder="1" applyAlignment="1">
      <alignment wrapText="1"/>
    </xf>
    <xf numFmtId="165" fontId="3" fillId="3" borderId="34" xfId="4" applyNumberFormat="1" applyFont="1" applyFill="1" applyBorder="1" applyAlignment="1">
      <alignment wrapText="1"/>
    </xf>
    <xf numFmtId="164" fontId="3" fillId="0" borderId="35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9" fontId="3" fillId="2" borderId="2" xfId="2" applyNumberFormat="1" applyFont="1" applyFill="1" applyBorder="1" applyAlignment="1"/>
    <xf numFmtId="44" fontId="8" fillId="2" borderId="0" xfId="5" applyFont="1" applyFill="1" applyBorder="1"/>
    <xf numFmtId="169" fontId="3" fillId="2" borderId="36" xfId="2" applyNumberFormat="1" applyFont="1" applyFill="1" applyBorder="1" applyAlignment="1"/>
    <xf numFmtId="0" fontId="3" fillId="0" borderId="37" xfId="0" applyFont="1" applyFill="1" applyBorder="1" applyAlignment="1">
      <alignment horizontal="center" wrapText="1"/>
    </xf>
    <xf numFmtId="44" fontId="8" fillId="2" borderId="12" xfId="5" applyFont="1" applyFill="1" applyBorder="1"/>
    <xf numFmtId="169" fontId="3" fillId="2" borderId="11" xfId="2" applyNumberFormat="1" applyFont="1" applyFill="1" applyBorder="1" applyAlignment="1"/>
    <xf numFmtId="169" fontId="3" fillId="2" borderId="16" xfId="2" applyNumberFormat="1" applyFont="1" applyFill="1" applyBorder="1" applyAlignment="1"/>
    <xf numFmtId="0" fontId="6" fillId="3" borderId="20" xfId="2" applyFont="1" applyFill="1" applyBorder="1" applyAlignment="1">
      <alignment horizontal="right" wrapText="1"/>
    </xf>
    <xf numFmtId="0" fontId="6" fillId="3" borderId="22" xfId="2" applyFont="1" applyFill="1" applyBorder="1" applyAlignment="1">
      <alignment horizontal="right" wrapText="1"/>
    </xf>
    <xf numFmtId="165" fontId="3" fillId="2" borderId="28" xfId="4" applyNumberFormat="1" applyFont="1" applyFill="1" applyBorder="1" applyAlignment="1">
      <alignment horizontal="center" wrapText="1"/>
    </xf>
    <xf numFmtId="165" fontId="3" fillId="2" borderId="5" xfId="4" applyNumberFormat="1" applyFont="1" applyFill="1" applyBorder="1" applyAlignment="1">
      <alignment horizontal="center" wrapText="1"/>
    </xf>
    <xf numFmtId="165" fontId="3" fillId="2" borderId="29" xfId="4" applyNumberFormat="1" applyFont="1" applyFill="1" applyBorder="1" applyAlignment="1">
      <alignment horizontal="center" wrapText="1"/>
    </xf>
    <xf numFmtId="165" fontId="3" fillId="2" borderId="30" xfId="4" applyNumberFormat="1" applyFont="1" applyFill="1" applyBorder="1" applyAlignment="1">
      <alignment horizontal="center" wrapText="1"/>
    </xf>
    <xf numFmtId="165" fontId="3" fillId="2" borderId="6" xfId="4" applyNumberFormat="1" applyFont="1" applyFill="1" applyBorder="1" applyAlignment="1">
      <alignment horizontal="center" wrapText="1"/>
    </xf>
    <xf numFmtId="165" fontId="3" fillId="2" borderId="31" xfId="4" applyNumberFormat="1" applyFont="1" applyFill="1" applyBorder="1" applyAlignment="1">
      <alignment horizontal="center" wrapText="1"/>
    </xf>
    <xf numFmtId="165" fontId="3" fillId="2" borderId="13" xfId="4" applyNumberFormat="1" applyFont="1" applyFill="1" applyBorder="1" applyAlignment="1">
      <alignment horizontal="center" wrapText="1"/>
    </xf>
    <xf numFmtId="165" fontId="3" fillId="2" borderId="14" xfId="4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3" fillId="2" borderId="28" xfId="4" applyNumberFormat="1" applyFont="1" applyFill="1" applyBorder="1" applyAlignment="1">
      <alignment horizontal="center" wrapText="1"/>
    </xf>
    <xf numFmtId="167" fontId="3" fillId="2" borderId="5" xfId="4" applyNumberFormat="1" applyFont="1" applyFill="1" applyBorder="1" applyAlignment="1">
      <alignment horizontal="center" wrapText="1"/>
    </xf>
    <xf numFmtId="167" fontId="3" fillId="2" borderId="29" xfId="4" applyNumberFormat="1" applyFont="1" applyFill="1" applyBorder="1" applyAlignment="1">
      <alignment horizontal="center" wrapText="1"/>
    </xf>
    <xf numFmtId="167" fontId="3" fillId="2" borderId="30" xfId="4" applyNumberFormat="1" applyFont="1" applyFill="1" applyBorder="1" applyAlignment="1">
      <alignment horizontal="center" wrapText="1"/>
    </xf>
    <xf numFmtId="167" fontId="3" fillId="2" borderId="6" xfId="4" applyNumberFormat="1" applyFont="1" applyFill="1" applyBorder="1" applyAlignment="1">
      <alignment horizontal="center" wrapText="1"/>
    </xf>
    <xf numFmtId="167" fontId="3" fillId="2" borderId="31" xfId="4" applyNumberFormat="1" applyFont="1" applyFill="1" applyBorder="1" applyAlignment="1">
      <alignment horizontal="center" wrapText="1"/>
    </xf>
    <xf numFmtId="167" fontId="3" fillId="2" borderId="13" xfId="4" applyNumberFormat="1" applyFont="1" applyFill="1" applyBorder="1" applyAlignment="1">
      <alignment horizontal="center" wrapText="1"/>
    </xf>
    <xf numFmtId="167" fontId="3" fillId="2" borderId="14" xfId="4" applyNumberFormat="1" applyFont="1" applyFill="1" applyBorder="1" applyAlignment="1">
      <alignment horizontal="center" wrapText="1"/>
    </xf>
  </cellXfs>
  <cellStyles count="6">
    <cellStyle name="Comma 2 3" xfId="4"/>
    <cellStyle name="Comma 6" xfId="3"/>
    <cellStyle name="Currency" xfId="5" builtinId="4"/>
    <cellStyle name="Normal" xfId="0" builtinId="0"/>
    <cellStyle name="Normal 2 4" xfId="2"/>
    <cellStyle name="Percent" xfId="1" builtinId="5"/>
  </cellStyles>
  <dxfs count="1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7</xdr:col>
      <xdr:colOff>476250</xdr:colOff>
      <xdr:row>8</xdr:row>
      <xdr:rowOff>104774</xdr:rowOff>
    </xdr:to>
    <xdr:sp macro="" textlink="">
      <xdr:nvSpPr>
        <xdr:cNvPr id="2" name="TextBox 1"/>
        <xdr:cNvSpPr txBox="1"/>
      </xdr:nvSpPr>
      <xdr:spPr>
        <a:xfrm>
          <a:off x="66675" y="9525"/>
          <a:ext cx="6457950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Data Entry Instructions:</a:t>
          </a:r>
        </a:p>
        <a:p>
          <a:r>
            <a:rPr lang="en-US" sz="1100"/>
            <a:t>1) Data</a:t>
          </a:r>
          <a:r>
            <a:rPr lang="en-US" sz="1100" baseline="0"/>
            <a:t> should only be entered/editing in orange cells.</a:t>
          </a:r>
        </a:p>
        <a:p>
          <a:r>
            <a:rPr lang="en-US" sz="1100" baseline="0"/>
            <a:t>2) In column A, provide the names for your demand-responsive programs. Two general types have been provided: General Public and Sponsored Services.</a:t>
          </a:r>
        </a:p>
        <a:p>
          <a:r>
            <a:rPr lang="en-US" sz="1100" baseline="0"/>
            <a:t>3) Provide the passenger hours (in bolumn B) and miles (in column D) for each demand-responsive program.</a:t>
          </a:r>
        </a:p>
        <a:p>
          <a:r>
            <a:rPr lang="en-US" sz="1100" baseline="0"/>
            <a:t>4) In row 11, provide the cost data for all demand-responsive service in the orange cells.</a:t>
          </a:r>
        </a:p>
        <a:p>
          <a:r>
            <a:rPr lang="en-US" sz="1100" baseline="0"/>
            <a:t>5) In column M, provide any direct planning costs associated with each demand-repsonsive program.</a:t>
          </a:r>
          <a:endParaRPr lang="en-US" sz="1100"/>
        </a:p>
      </xdr:txBody>
    </xdr:sp>
    <xdr:clientData/>
  </xdr:twoCellAnchor>
  <xdr:twoCellAnchor>
    <xdr:from>
      <xdr:col>11</xdr:col>
      <xdr:colOff>171450</xdr:colOff>
      <xdr:row>1</xdr:row>
      <xdr:rowOff>85726</xdr:rowOff>
    </xdr:from>
    <xdr:to>
      <xdr:col>17</xdr:col>
      <xdr:colOff>38100</xdr:colOff>
      <xdr:row>7</xdr:row>
      <xdr:rowOff>9525</xdr:rowOff>
    </xdr:to>
    <xdr:sp macro="" textlink="">
      <xdr:nvSpPr>
        <xdr:cNvPr id="3" name="TextBox 2"/>
        <xdr:cNvSpPr txBox="1"/>
      </xdr:nvSpPr>
      <xdr:spPr>
        <a:xfrm>
          <a:off x="9372600" y="247651"/>
          <a:ext cx="5543550" cy="895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Outcomes:</a:t>
          </a:r>
        </a:p>
        <a:p>
          <a:r>
            <a:rPr lang="en-US" sz="1100"/>
            <a:t>1) The</a:t>
          </a:r>
          <a:r>
            <a:rPr lang="en-US" sz="1100" baseline="0"/>
            <a:t> total allocated costs for each demand-responsive program will be automatically calculated in column N.</a:t>
          </a:r>
        </a:p>
        <a:p>
          <a:r>
            <a:rPr lang="en-US" sz="1100" baseline="0"/>
            <a:t>2) The unit costs and performance metrics are displayed in Columns Q and R.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7</xdr:col>
      <xdr:colOff>476250</xdr:colOff>
      <xdr:row>8</xdr:row>
      <xdr:rowOff>104774</xdr:rowOff>
    </xdr:to>
    <xdr:sp macro="" textlink="">
      <xdr:nvSpPr>
        <xdr:cNvPr id="2" name="TextBox 1"/>
        <xdr:cNvSpPr txBox="1"/>
      </xdr:nvSpPr>
      <xdr:spPr>
        <a:xfrm>
          <a:off x="66675" y="9525"/>
          <a:ext cx="6457950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Data Entry Instructions:</a:t>
          </a:r>
        </a:p>
        <a:p>
          <a:r>
            <a:rPr lang="en-US" sz="1100"/>
            <a:t>1) Data</a:t>
          </a:r>
          <a:r>
            <a:rPr lang="en-US" sz="1100" baseline="0"/>
            <a:t> should only be entered/editing in orange cells.</a:t>
          </a:r>
        </a:p>
        <a:p>
          <a:r>
            <a:rPr lang="en-US" sz="1100" baseline="0"/>
            <a:t>2) In column A, provide the names for your demand-responsive programs. Two general types have been provided: General Public and Sponsored Services.</a:t>
          </a:r>
        </a:p>
        <a:p>
          <a:r>
            <a:rPr lang="en-US" sz="1100" baseline="0"/>
            <a:t>3) Provide the passenger hours (in bolumn B) and miles (in column D) for each demand-responsive program.</a:t>
          </a:r>
        </a:p>
        <a:p>
          <a:r>
            <a:rPr lang="en-US" sz="1100" baseline="0"/>
            <a:t>4) In row 11, provide the cost data for all demand-responsive service in the orange cells.</a:t>
          </a:r>
        </a:p>
        <a:p>
          <a:r>
            <a:rPr lang="en-US" sz="1100" baseline="0"/>
            <a:t>5) In column M, provide any direct planning costs associated with each demand-repsonsive program.</a:t>
          </a:r>
          <a:endParaRPr lang="en-US" sz="1100"/>
        </a:p>
      </xdr:txBody>
    </xdr:sp>
    <xdr:clientData/>
  </xdr:twoCellAnchor>
  <xdr:twoCellAnchor>
    <xdr:from>
      <xdr:col>11</xdr:col>
      <xdr:colOff>171450</xdr:colOff>
      <xdr:row>1</xdr:row>
      <xdr:rowOff>85726</xdr:rowOff>
    </xdr:from>
    <xdr:to>
      <xdr:col>17</xdr:col>
      <xdr:colOff>38100</xdr:colOff>
      <xdr:row>7</xdr:row>
      <xdr:rowOff>9525</xdr:rowOff>
    </xdr:to>
    <xdr:sp macro="" textlink="">
      <xdr:nvSpPr>
        <xdr:cNvPr id="3" name="TextBox 2"/>
        <xdr:cNvSpPr txBox="1"/>
      </xdr:nvSpPr>
      <xdr:spPr>
        <a:xfrm>
          <a:off x="9372600" y="247651"/>
          <a:ext cx="5543550" cy="895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Outcomes:</a:t>
          </a:r>
        </a:p>
        <a:p>
          <a:r>
            <a:rPr lang="en-US" sz="1100"/>
            <a:t>1) The</a:t>
          </a:r>
          <a:r>
            <a:rPr lang="en-US" sz="1100" baseline="0"/>
            <a:t> total allocated costs for each demand-responsive program will be automatically calculated in column N.</a:t>
          </a:r>
        </a:p>
        <a:p>
          <a:r>
            <a:rPr lang="en-US" sz="1100" baseline="0"/>
            <a:t>2) The unit costs and performance metrics are displayed in Columns Q and 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30"/>
  <sheetViews>
    <sheetView tabSelected="1" workbookViewId="0">
      <selection activeCell="D19" sqref="D19"/>
    </sheetView>
  </sheetViews>
  <sheetFormatPr defaultRowHeight="12.75" x14ac:dyDescent="0.2"/>
  <cols>
    <col min="1" max="1" width="23.5703125" customWidth="1"/>
    <col min="2" max="2" width="10.28515625" customWidth="1"/>
    <col min="3" max="3" width="9.5703125" customWidth="1"/>
    <col min="4" max="4" width="11.85546875" customWidth="1"/>
    <col min="5" max="5" width="9.42578125" customWidth="1"/>
    <col min="6" max="6" width="13.28515625" customWidth="1"/>
    <col min="7" max="7" width="12.7109375" customWidth="1"/>
    <col min="8" max="8" width="12.42578125" customWidth="1"/>
    <col min="9" max="9" width="13" customWidth="1"/>
    <col min="10" max="10" width="9.140625" customWidth="1"/>
    <col min="11" max="11" width="12.7109375" customWidth="1"/>
    <col min="12" max="12" width="13.140625" customWidth="1"/>
    <col min="13" max="13" width="11.42578125" customWidth="1"/>
    <col min="14" max="14" width="14.28515625" customWidth="1"/>
    <col min="15" max="15" width="5.42578125" customWidth="1"/>
    <col min="16" max="16" width="21.7109375" bestFit="1" customWidth="1"/>
    <col min="17" max="18" width="19.140625" customWidth="1"/>
  </cols>
  <sheetData>
    <row r="9" spans="1:18" ht="13.5" thickBot="1" x14ac:dyDescent="0.25"/>
    <row r="10" spans="1:18" ht="18.75" x14ac:dyDescent="0.3">
      <c r="A10" s="35"/>
      <c r="B10" s="74" t="s">
        <v>17</v>
      </c>
      <c r="C10" s="75"/>
      <c r="D10" s="75"/>
      <c r="E10" s="76"/>
      <c r="F10" s="72" t="s">
        <v>16</v>
      </c>
      <c r="G10" s="75"/>
      <c r="H10" s="75"/>
      <c r="I10" s="75"/>
      <c r="J10" s="75"/>
      <c r="K10" s="75"/>
      <c r="L10" s="75"/>
      <c r="M10" s="75"/>
      <c r="N10" s="73"/>
      <c r="P10" s="35"/>
      <c r="Q10" s="72" t="s">
        <v>26</v>
      </c>
      <c r="R10" s="73"/>
    </row>
    <row r="11" spans="1:18" ht="45" x14ac:dyDescent="0.25">
      <c r="A11" s="36" t="s">
        <v>9</v>
      </c>
      <c r="B11" s="46" t="s">
        <v>21</v>
      </c>
      <c r="C11" s="1" t="s">
        <v>27</v>
      </c>
      <c r="D11" s="2" t="s">
        <v>22</v>
      </c>
      <c r="E11" s="47" t="s">
        <v>28</v>
      </c>
      <c r="F11" s="4" t="s">
        <v>20</v>
      </c>
      <c r="G11" s="4" t="s">
        <v>3</v>
      </c>
      <c r="H11" s="4" t="s">
        <v>18</v>
      </c>
      <c r="I11" s="4" t="s">
        <v>4</v>
      </c>
      <c r="J11" s="3" t="s">
        <v>23</v>
      </c>
      <c r="K11" s="5" t="s">
        <v>19</v>
      </c>
      <c r="L11" s="6" t="s">
        <v>5</v>
      </c>
      <c r="M11" s="7" t="s">
        <v>6</v>
      </c>
      <c r="N11" s="18" t="s">
        <v>7</v>
      </c>
      <c r="P11" s="36" t="s">
        <v>9</v>
      </c>
      <c r="Q11" s="54" t="s">
        <v>24</v>
      </c>
      <c r="R11" s="58" t="s">
        <v>25</v>
      </c>
    </row>
    <row r="12" spans="1:18" ht="27.75" customHeight="1" x14ac:dyDescent="0.2">
      <c r="A12" s="37" t="s">
        <v>15</v>
      </c>
      <c r="B12" s="48">
        <f>SUM(B22:B26)+SUM(B15:B19)</f>
        <v>0</v>
      </c>
      <c r="C12" s="31"/>
      <c r="D12" s="30">
        <f>SUM(D22:D26)+SUM(D15:D19)</f>
        <v>0</v>
      </c>
      <c r="E12" s="49"/>
      <c r="F12" s="26">
        <v>0</v>
      </c>
      <c r="G12" s="26">
        <v>0</v>
      </c>
      <c r="H12" s="26">
        <v>0</v>
      </c>
      <c r="I12" s="32">
        <f>SUM(F12:H12)</f>
        <v>0</v>
      </c>
      <c r="J12" s="17"/>
      <c r="K12" s="25">
        <v>0</v>
      </c>
      <c r="L12" s="27">
        <v>0</v>
      </c>
      <c r="M12" s="32">
        <f>SUM(M15:M19,M22:M26)</f>
        <v>0</v>
      </c>
      <c r="N12" s="33">
        <f>SUM(K12:M12,I12)</f>
        <v>0</v>
      </c>
      <c r="P12" s="37" t="str">
        <f>A12</f>
        <v>DEMAND RESPONSE TOTAL</v>
      </c>
      <c r="Q12" s="32" t="e">
        <f>IF(B12="","",N12/B12)</f>
        <v>#DIV/0!</v>
      </c>
      <c r="R12" s="33" t="e">
        <f>IF(D12="","",N12/D12)</f>
        <v>#DIV/0!</v>
      </c>
    </row>
    <row r="13" spans="1:18" ht="15" x14ac:dyDescent="0.25">
      <c r="A13" s="38"/>
      <c r="B13" s="77"/>
      <c r="C13" s="78"/>
      <c r="D13" s="78"/>
      <c r="E13" s="79"/>
      <c r="F13" s="78"/>
      <c r="G13" s="78"/>
      <c r="H13" s="78"/>
      <c r="I13" s="78"/>
      <c r="J13" s="78"/>
      <c r="K13" s="78"/>
      <c r="L13" s="78"/>
      <c r="M13" s="78"/>
      <c r="N13" s="83"/>
      <c r="P13" s="38"/>
      <c r="Q13" s="56" t="str">
        <f t="shared" ref="Q13:Q26" si="0">IF(B13="","",N13/B13)</f>
        <v/>
      </c>
      <c r="R13" s="59" t="str">
        <f t="shared" ref="R13:R26" si="1">IF(D13="","",N13/D13)</f>
        <v/>
      </c>
    </row>
    <row r="14" spans="1:18" ht="15" customHeight="1" x14ac:dyDescent="0.25">
      <c r="A14" s="39" t="s">
        <v>0</v>
      </c>
      <c r="B14" s="80"/>
      <c r="C14" s="81"/>
      <c r="D14" s="81"/>
      <c r="E14" s="82"/>
      <c r="F14" s="81"/>
      <c r="G14" s="81"/>
      <c r="H14" s="81"/>
      <c r="I14" s="81"/>
      <c r="J14" s="81"/>
      <c r="K14" s="81"/>
      <c r="L14" s="81"/>
      <c r="M14" s="81"/>
      <c r="N14" s="84"/>
      <c r="P14" s="39" t="str">
        <f t="shared" ref="P14:P26" si="2">A14</f>
        <v>General Public</v>
      </c>
      <c r="Q14" s="56" t="str">
        <f t="shared" si="0"/>
        <v/>
      </c>
      <c r="R14" s="59" t="str">
        <f t="shared" si="1"/>
        <v/>
      </c>
    </row>
    <row r="15" spans="1:18" ht="15" x14ac:dyDescent="0.25">
      <c r="A15" s="62" t="s">
        <v>12</v>
      </c>
      <c r="B15" s="50"/>
      <c r="C15" s="19" t="str">
        <f>IF(B15="","",B15/$B$12)</f>
        <v/>
      </c>
      <c r="D15" s="28"/>
      <c r="E15" s="51" t="str">
        <f>IF(D15="","",D15/$D$12)</f>
        <v/>
      </c>
      <c r="F15" s="44" t="str">
        <f>IF(B15="","",C15*$F$12)</f>
        <v/>
      </c>
      <c r="G15" s="20" t="str">
        <f>IF(B15="","",E15*$G$12)</f>
        <v/>
      </c>
      <c r="H15" s="20" t="str">
        <f>IF(B15="","",E15*$H$12)</f>
        <v/>
      </c>
      <c r="I15" s="20" t="str">
        <f>IF(B15="","",SUM(F15:H15))</f>
        <v/>
      </c>
      <c r="J15" s="19" t="str">
        <f>IF(I15="","",I15/$I$12)</f>
        <v/>
      </c>
      <c r="K15" s="20" t="str">
        <f>IF(J15="","",$J15*K$12)</f>
        <v/>
      </c>
      <c r="L15" s="20" t="str">
        <f>IF(J15="","",$J15*L$12)</f>
        <v/>
      </c>
      <c r="M15" s="29"/>
      <c r="N15" s="21" t="str">
        <f>IF(SUM(K15:M15)&lt;=0,"",SUM(K15:M15,I15))</f>
        <v/>
      </c>
      <c r="P15" s="40" t="str">
        <f t="shared" si="2"/>
        <v>---</v>
      </c>
      <c r="Q15" s="55" t="str">
        <f t="shared" si="0"/>
        <v/>
      </c>
      <c r="R15" s="60" t="str">
        <f t="shared" si="1"/>
        <v/>
      </c>
    </row>
    <row r="16" spans="1:18" ht="15" x14ac:dyDescent="0.25">
      <c r="A16" s="62" t="s">
        <v>12</v>
      </c>
      <c r="B16" s="50"/>
      <c r="C16" s="19" t="str">
        <f t="shared" ref="C16:C19" si="3">IF(B16="","",B16/$B$12)</f>
        <v/>
      </c>
      <c r="D16" s="28"/>
      <c r="E16" s="51" t="str">
        <f t="shared" ref="E16:E19" si="4">IF(D16="","",D16/$D$12)</f>
        <v/>
      </c>
      <c r="F16" s="44" t="str">
        <f t="shared" ref="F16:F19" si="5">IF(B16="","",C16*$F$12)</f>
        <v/>
      </c>
      <c r="G16" s="20" t="str">
        <f t="shared" ref="G16:G19" si="6">IF(B16="","",E16*$G$12)</f>
        <v/>
      </c>
      <c r="H16" s="20" t="str">
        <f t="shared" ref="H16:H19" si="7">IF(B16="","",E16*$H$12)</f>
        <v/>
      </c>
      <c r="I16" s="20" t="str">
        <f t="shared" ref="I16:I19" si="8">IF(B16="","",SUM(F16:H16))</f>
        <v/>
      </c>
      <c r="J16" s="19" t="str">
        <f t="shared" ref="J16:J19" si="9">IF(I16="","",I16/$I$12)</f>
        <v/>
      </c>
      <c r="K16" s="20" t="str">
        <f t="shared" ref="K16:K19" si="10">IF(J16="","",$J16*K$12)</f>
        <v/>
      </c>
      <c r="L16" s="20" t="str">
        <f t="shared" ref="L16:L19" si="11">IF(J16="","",$J16*L$12)</f>
        <v/>
      </c>
      <c r="M16" s="29"/>
      <c r="N16" s="21" t="str">
        <f t="shared" ref="N16:N19" si="12">IF(SUM(K16:M16)&lt;=0,"",SUM(K16:M16,I16))</f>
        <v/>
      </c>
      <c r="P16" s="40" t="str">
        <f t="shared" si="2"/>
        <v>---</v>
      </c>
      <c r="Q16" s="55" t="str">
        <f t="shared" si="0"/>
        <v/>
      </c>
      <c r="R16" s="60" t="str">
        <f t="shared" si="1"/>
        <v/>
      </c>
    </row>
    <row r="17" spans="1:18" ht="15" x14ac:dyDescent="0.25">
      <c r="A17" s="62" t="s">
        <v>12</v>
      </c>
      <c r="B17" s="50"/>
      <c r="C17" s="19" t="str">
        <f t="shared" si="3"/>
        <v/>
      </c>
      <c r="D17" s="28"/>
      <c r="E17" s="51" t="str">
        <f t="shared" si="4"/>
        <v/>
      </c>
      <c r="F17" s="44" t="str">
        <f t="shared" si="5"/>
        <v/>
      </c>
      <c r="G17" s="20" t="str">
        <f t="shared" si="6"/>
        <v/>
      </c>
      <c r="H17" s="20" t="str">
        <f t="shared" si="7"/>
        <v/>
      </c>
      <c r="I17" s="20" t="str">
        <f t="shared" si="8"/>
        <v/>
      </c>
      <c r="J17" s="19" t="str">
        <f t="shared" si="9"/>
        <v/>
      </c>
      <c r="K17" s="20" t="str">
        <f t="shared" si="10"/>
        <v/>
      </c>
      <c r="L17" s="20" t="str">
        <f t="shared" si="11"/>
        <v/>
      </c>
      <c r="M17" s="28"/>
      <c r="N17" s="21" t="str">
        <f t="shared" si="12"/>
        <v/>
      </c>
      <c r="P17" s="40" t="str">
        <f t="shared" si="2"/>
        <v>---</v>
      </c>
      <c r="Q17" s="55" t="str">
        <f t="shared" si="0"/>
        <v/>
      </c>
      <c r="R17" s="60" t="str">
        <f t="shared" si="1"/>
        <v/>
      </c>
    </row>
    <row r="18" spans="1:18" ht="15" x14ac:dyDescent="0.25">
      <c r="A18" s="62" t="s">
        <v>12</v>
      </c>
      <c r="B18" s="50"/>
      <c r="C18" s="19" t="str">
        <f t="shared" si="3"/>
        <v/>
      </c>
      <c r="D18" s="28"/>
      <c r="E18" s="51" t="str">
        <f t="shared" si="4"/>
        <v/>
      </c>
      <c r="F18" s="44" t="str">
        <f t="shared" si="5"/>
        <v/>
      </c>
      <c r="G18" s="20" t="str">
        <f t="shared" si="6"/>
        <v/>
      </c>
      <c r="H18" s="20" t="str">
        <f t="shared" si="7"/>
        <v/>
      </c>
      <c r="I18" s="20" t="str">
        <f t="shared" si="8"/>
        <v/>
      </c>
      <c r="J18" s="19" t="str">
        <f t="shared" si="9"/>
        <v/>
      </c>
      <c r="K18" s="20" t="str">
        <f t="shared" si="10"/>
        <v/>
      </c>
      <c r="L18" s="20" t="str">
        <f t="shared" si="11"/>
        <v/>
      </c>
      <c r="M18" s="28"/>
      <c r="N18" s="21" t="str">
        <f t="shared" si="12"/>
        <v/>
      </c>
      <c r="P18" s="40" t="str">
        <f t="shared" si="2"/>
        <v>---</v>
      </c>
      <c r="Q18" s="55" t="str">
        <f t="shared" si="0"/>
        <v/>
      </c>
      <c r="R18" s="60" t="str">
        <f t="shared" si="1"/>
        <v/>
      </c>
    </row>
    <row r="19" spans="1:18" ht="15" x14ac:dyDescent="0.25">
      <c r="A19" s="62" t="s">
        <v>12</v>
      </c>
      <c r="B19" s="50"/>
      <c r="C19" s="19" t="str">
        <f t="shared" si="3"/>
        <v/>
      </c>
      <c r="D19" s="28"/>
      <c r="E19" s="51" t="str">
        <f t="shared" si="4"/>
        <v/>
      </c>
      <c r="F19" s="44" t="str">
        <f t="shared" si="5"/>
        <v/>
      </c>
      <c r="G19" s="20" t="str">
        <f t="shared" si="6"/>
        <v/>
      </c>
      <c r="H19" s="20" t="str">
        <f t="shared" si="7"/>
        <v/>
      </c>
      <c r="I19" s="20" t="str">
        <f t="shared" si="8"/>
        <v/>
      </c>
      <c r="J19" s="19" t="str">
        <f t="shared" si="9"/>
        <v/>
      </c>
      <c r="K19" s="20" t="str">
        <f t="shared" si="10"/>
        <v/>
      </c>
      <c r="L19" s="20" t="str">
        <f t="shared" si="11"/>
        <v/>
      </c>
      <c r="M19" s="28"/>
      <c r="N19" s="21" t="str">
        <f t="shared" si="12"/>
        <v/>
      </c>
      <c r="P19" s="40" t="str">
        <f t="shared" si="2"/>
        <v>---</v>
      </c>
      <c r="Q19" s="55" t="str">
        <f t="shared" si="0"/>
        <v/>
      </c>
      <c r="R19" s="60" t="str">
        <f t="shared" si="1"/>
        <v/>
      </c>
    </row>
    <row r="20" spans="1:18" ht="15" customHeight="1" x14ac:dyDescent="0.25">
      <c r="A20" s="41"/>
      <c r="B20" s="64"/>
      <c r="C20" s="65"/>
      <c r="D20" s="65"/>
      <c r="E20" s="66"/>
      <c r="F20" s="65"/>
      <c r="G20" s="65"/>
      <c r="H20" s="65"/>
      <c r="I20" s="65"/>
      <c r="J20" s="65"/>
      <c r="K20" s="65"/>
      <c r="L20" s="65"/>
      <c r="M20" s="65"/>
      <c r="N20" s="70"/>
      <c r="P20" s="41"/>
      <c r="Q20" s="56" t="str">
        <f t="shared" si="0"/>
        <v/>
      </c>
      <c r="R20" s="59" t="str">
        <f t="shared" si="1"/>
        <v/>
      </c>
    </row>
    <row r="21" spans="1:18" ht="15" customHeight="1" x14ac:dyDescent="0.25">
      <c r="A21" s="42" t="s">
        <v>8</v>
      </c>
      <c r="B21" s="67"/>
      <c r="C21" s="68"/>
      <c r="D21" s="68"/>
      <c r="E21" s="69"/>
      <c r="F21" s="68"/>
      <c r="G21" s="68"/>
      <c r="H21" s="68"/>
      <c r="I21" s="68"/>
      <c r="J21" s="68"/>
      <c r="K21" s="68"/>
      <c r="L21" s="68"/>
      <c r="M21" s="68"/>
      <c r="N21" s="71"/>
      <c r="P21" s="42" t="str">
        <f t="shared" si="2"/>
        <v>Sponsored Services</v>
      </c>
      <c r="Q21" s="56" t="str">
        <f t="shared" si="0"/>
        <v/>
      </c>
      <c r="R21" s="59" t="str">
        <f t="shared" si="1"/>
        <v/>
      </c>
    </row>
    <row r="22" spans="1:18" ht="15" x14ac:dyDescent="0.25">
      <c r="A22" s="62" t="s">
        <v>12</v>
      </c>
      <c r="B22" s="50"/>
      <c r="C22" s="19" t="str">
        <f t="shared" ref="C22:C26" si="13">IF(B22="","",B22/$B$12)</f>
        <v/>
      </c>
      <c r="D22" s="28"/>
      <c r="E22" s="51" t="str">
        <f>IF(D22="","",D22/$D$12)</f>
        <v/>
      </c>
      <c r="F22" s="44" t="str">
        <f>IF(B22="","",C22*$F$12)</f>
        <v/>
      </c>
      <c r="G22" s="20" t="str">
        <f>IF(B22="","",E22*$G$12)</f>
        <v/>
      </c>
      <c r="H22" s="20" t="str">
        <f>IF(B22="","",E22*$H$12)</f>
        <v/>
      </c>
      <c r="I22" s="20" t="str">
        <f>IF(B22="","",SUM(F22:H22))</f>
        <v/>
      </c>
      <c r="J22" s="19" t="str">
        <f>IF(I22="","",I22/$I$12)</f>
        <v/>
      </c>
      <c r="K22" s="20" t="str">
        <f>IF(J22="","",$J22*K$12)</f>
        <v/>
      </c>
      <c r="L22" s="20" t="str">
        <f>IF(J22="","",$J22*L$12)</f>
        <v/>
      </c>
      <c r="M22" s="28"/>
      <c r="N22" s="21" t="str">
        <f>IF(SUM(K22:M22)&lt;=0,"",SUM(K22:M22,I22))</f>
        <v/>
      </c>
      <c r="P22" s="40" t="str">
        <f t="shared" si="2"/>
        <v>---</v>
      </c>
      <c r="Q22" s="55" t="str">
        <f t="shared" si="0"/>
        <v/>
      </c>
      <c r="R22" s="60" t="str">
        <f t="shared" si="1"/>
        <v/>
      </c>
    </row>
    <row r="23" spans="1:18" ht="15" x14ac:dyDescent="0.25">
      <c r="A23" s="62" t="s">
        <v>12</v>
      </c>
      <c r="B23" s="50"/>
      <c r="C23" s="19" t="str">
        <f t="shared" si="13"/>
        <v/>
      </c>
      <c r="D23" s="28"/>
      <c r="E23" s="51" t="str">
        <f t="shared" ref="E23:E26" si="14">IF(D23="","",D23/$D$12)</f>
        <v/>
      </c>
      <c r="F23" s="44" t="str">
        <f t="shared" ref="F23:F26" si="15">IF(B23="","",C23*$F$12)</f>
        <v/>
      </c>
      <c r="G23" s="20" t="str">
        <f t="shared" ref="G23:G26" si="16">IF(B23="","",E23*$G$12)</f>
        <v/>
      </c>
      <c r="H23" s="20" t="str">
        <f t="shared" ref="H23:H26" si="17">IF(B23="","",E23*$H$12)</f>
        <v/>
      </c>
      <c r="I23" s="20" t="str">
        <f t="shared" ref="I23:I26" si="18">IF(B23="","",SUM(F23:H23))</f>
        <v/>
      </c>
      <c r="J23" s="19" t="str">
        <f t="shared" ref="J23:J26" si="19">IF(I23="","",I23/$I$12)</f>
        <v/>
      </c>
      <c r="K23" s="20" t="str">
        <f t="shared" ref="K23:K26" si="20">IF(J23="","",$J23*K$12)</f>
        <v/>
      </c>
      <c r="L23" s="20" t="str">
        <f t="shared" ref="L23:L26" si="21">IF(J23="","",$J23*L$12)</f>
        <v/>
      </c>
      <c r="M23" s="28"/>
      <c r="N23" s="21" t="str">
        <f t="shared" ref="N23:N26" si="22">IF(SUM(K23:M23)&lt;=0,"",SUM(K23:M23,I23))</f>
        <v/>
      </c>
      <c r="P23" s="40" t="str">
        <f t="shared" si="2"/>
        <v>---</v>
      </c>
      <c r="Q23" s="55" t="str">
        <f t="shared" si="0"/>
        <v/>
      </c>
      <c r="R23" s="60" t="str">
        <f t="shared" si="1"/>
        <v/>
      </c>
    </row>
    <row r="24" spans="1:18" ht="15" x14ac:dyDescent="0.25">
      <c r="A24" s="62" t="s">
        <v>12</v>
      </c>
      <c r="B24" s="50"/>
      <c r="C24" s="19" t="str">
        <f>IF(B24="","",B24/$B$12)</f>
        <v/>
      </c>
      <c r="D24" s="28"/>
      <c r="E24" s="51" t="str">
        <f t="shared" si="14"/>
        <v/>
      </c>
      <c r="F24" s="44" t="str">
        <f t="shared" si="15"/>
        <v/>
      </c>
      <c r="G24" s="20" t="str">
        <f t="shared" si="16"/>
        <v/>
      </c>
      <c r="H24" s="20" t="str">
        <f t="shared" si="17"/>
        <v/>
      </c>
      <c r="I24" s="20" t="str">
        <f t="shared" si="18"/>
        <v/>
      </c>
      <c r="J24" s="19" t="str">
        <f t="shared" si="19"/>
        <v/>
      </c>
      <c r="K24" s="20" t="str">
        <f t="shared" si="20"/>
        <v/>
      </c>
      <c r="L24" s="20" t="str">
        <f t="shared" si="21"/>
        <v/>
      </c>
      <c r="M24" s="28"/>
      <c r="N24" s="21" t="str">
        <f t="shared" si="22"/>
        <v/>
      </c>
      <c r="P24" s="40" t="str">
        <f t="shared" si="2"/>
        <v>---</v>
      </c>
      <c r="Q24" s="55" t="str">
        <f t="shared" si="0"/>
        <v/>
      </c>
      <c r="R24" s="60" t="str">
        <f t="shared" si="1"/>
        <v/>
      </c>
    </row>
    <row r="25" spans="1:18" ht="15" x14ac:dyDescent="0.25">
      <c r="A25" s="62" t="s">
        <v>12</v>
      </c>
      <c r="B25" s="50"/>
      <c r="C25" s="19" t="str">
        <f t="shared" si="13"/>
        <v/>
      </c>
      <c r="D25" s="28"/>
      <c r="E25" s="51" t="str">
        <f t="shared" si="14"/>
        <v/>
      </c>
      <c r="F25" s="44" t="str">
        <f t="shared" si="15"/>
        <v/>
      </c>
      <c r="G25" s="20" t="str">
        <f t="shared" si="16"/>
        <v/>
      </c>
      <c r="H25" s="20" t="str">
        <f t="shared" si="17"/>
        <v/>
      </c>
      <c r="I25" s="20" t="str">
        <f t="shared" si="18"/>
        <v/>
      </c>
      <c r="J25" s="19" t="str">
        <f t="shared" si="19"/>
        <v/>
      </c>
      <c r="K25" s="20" t="str">
        <f t="shared" si="20"/>
        <v/>
      </c>
      <c r="L25" s="20" t="str">
        <f t="shared" si="21"/>
        <v/>
      </c>
      <c r="M25" s="28"/>
      <c r="N25" s="21" t="str">
        <f t="shared" si="22"/>
        <v/>
      </c>
      <c r="P25" s="40" t="str">
        <f t="shared" si="2"/>
        <v>---</v>
      </c>
      <c r="Q25" s="55" t="str">
        <f t="shared" si="0"/>
        <v/>
      </c>
      <c r="R25" s="60" t="str">
        <f t="shared" si="1"/>
        <v/>
      </c>
    </row>
    <row r="26" spans="1:18" ht="15.75" thickBot="1" x14ac:dyDescent="0.3">
      <c r="A26" s="63" t="s">
        <v>12</v>
      </c>
      <c r="B26" s="52"/>
      <c r="C26" s="22" t="str">
        <f t="shared" si="13"/>
        <v/>
      </c>
      <c r="D26" s="34"/>
      <c r="E26" s="53" t="str">
        <f t="shared" si="14"/>
        <v/>
      </c>
      <c r="F26" s="45" t="str">
        <f t="shared" si="15"/>
        <v/>
      </c>
      <c r="G26" s="23" t="str">
        <f t="shared" si="16"/>
        <v/>
      </c>
      <c r="H26" s="23" t="str">
        <f t="shared" si="17"/>
        <v/>
      </c>
      <c r="I26" s="23" t="str">
        <f t="shared" si="18"/>
        <v/>
      </c>
      <c r="J26" s="22" t="str">
        <f t="shared" si="19"/>
        <v/>
      </c>
      <c r="K26" s="23" t="str">
        <f t="shared" si="20"/>
        <v/>
      </c>
      <c r="L26" s="23" t="str">
        <f t="shared" si="21"/>
        <v/>
      </c>
      <c r="M26" s="34"/>
      <c r="N26" s="24" t="str">
        <f t="shared" si="22"/>
        <v/>
      </c>
      <c r="P26" s="43" t="str">
        <f t="shared" si="2"/>
        <v>---</v>
      </c>
      <c r="Q26" s="57" t="str">
        <f t="shared" si="0"/>
        <v/>
      </c>
      <c r="R26" s="61" t="str">
        <f t="shared" si="1"/>
        <v/>
      </c>
    </row>
    <row r="27" spans="1:18" ht="15" x14ac:dyDescent="0.25">
      <c r="A27" s="11"/>
      <c r="B27" s="12"/>
      <c r="C27" s="13"/>
      <c r="D27" s="12"/>
      <c r="E27" s="13"/>
      <c r="F27" s="8"/>
      <c r="G27" s="8"/>
      <c r="H27" s="8"/>
      <c r="I27" s="8"/>
      <c r="J27" s="13"/>
      <c r="K27" s="8"/>
      <c r="L27" s="8"/>
      <c r="M27" s="8"/>
      <c r="N27" s="14"/>
    </row>
    <row r="29" spans="1:18" ht="14.25" x14ac:dyDescent="0.2">
      <c r="A29" s="15" t="s">
        <v>13</v>
      </c>
      <c r="B29" s="9">
        <f t="shared" ref="B29:I29" si="23">SUM(B14:B23)</f>
        <v>0</v>
      </c>
      <c r="C29" s="10">
        <f t="shared" si="23"/>
        <v>0</v>
      </c>
      <c r="D29" s="9">
        <f t="shared" si="23"/>
        <v>0</v>
      </c>
      <c r="E29" s="10">
        <f t="shared" si="23"/>
        <v>0</v>
      </c>
      <c r="F29" s="16">
        <f t="shared" si="23"/>
        <v>0</v>
      </c>
      <c r="G29" s="16">
        <f t="shared" si="23"/>
        <v>0</v>
      </c>
      <c r="H29" s="16">
        <f t="shared" si="23"/>
        <v>0</v>
      </c>
      <c r="I29" s="16">
        <f t="shared" si="23"/>
        <v>0</v>
      </c>
      <c r="K29" s="16">
        <f>SUM(K14:K23)</f>
        <v>0</v>
      </c>
      <c r="L29" s="16">
        <f>SUM(L14:L23)</f>
        <v>0</v>
      </c>
      <c r="M29" s="16">
        <f>SUM(M14:M23)</f>
        <v>0</v>
      </c>
      <c r="N29" s="16">
        <f>SUM(N14:N23)</f>
        <v>0</v>
      </c>
    </row>
    <row r="30" spans="1:18" x14ac:dyDescent="0.2">
      <c r="A30" t="s">
        <v>14</v>
      </c>
    </row>
  </sheetData>
  <mergeCells count="7">
    <mergeCell ref="B20:E21"/>
    <mergeCell ref="F20:N21"/>
    <mergeCell ref="Q10:R10"/>
    <mergeCell ref="B10:E10"/>
    <mergeCell ref="F10:N10"/>
    <mergeCell ref="B13:E14"/>
    <mergeCell ref="F13:N14"/>
  </mergeCells>
  <conditionalFormatting sqref="B29">
    <cfRule type="cellIs" dxfId="17" priority="9" operator="notEqual">
      <formula>B12</formula>
    </cfRule>
  </conditionalFormatting>
  <conditionalFormatting sqref="D29">
    <cfRule type="cellIs" dxfId="16" priority="8" operator="notEqual">
      <formula>D12</formula>
    </cfRule>
  </conditionalFormatting>
  <conditionalFormatting sqref="F29">
    <cfRule type="cellIs" dxfId="15" priority="7" operator="notEqual">
      <formula>F12</formula>
    </cfRule>
  </conditionalFormatting>
  <conditionalFormatting sqref="G29">
    <cfRule type="cellIs" dxfId="14" priority="6" operator="notEqual">
      <formula>G12</formula>
    </cfRule>
  </conditionalFormatting>
  <conditionalFormatting sqref="H29">
    <cfRule type="cellIs" dxfId="13" priority="5" operator="notEqual">
      <formula>H12</formula>
    </cfRule>
  </conditionalFormatting>
  <conditionalFormatting sqref="I29">
    <cfRule type="cellIs" dxfId="12" priority="4" operator="notEqual">
      <formula>I12</formula>
    </cfRule>
  </conditionalFormatting>
  <conditionalFormatting sqref="K29">
    <cfRule type="cellIs" dxfId="11" priority="3" operator="notEqual">
      <formula>K12</formula>
    </cfRule>
  </conditionalFormatting>
  <conditionalFormatting sqref="L29">
    <cfRule type="cellIs" dxfId="10" priority="2" operator="notEqual">
      <formula>L12</formula>
    </cfRule>
  </conditionalFormatting>
  <conditionalFormatting sqref="N29">
    <cfRule type="cellIs" dxfId="9" priority="1" operator="notEqual">
      <formula>N12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30"/>
  <sheetViews>
    <sheetView workbookViewId="0">
      <selection activeCell="D22" activeCellId="3" sqref="B15:B19 D15:D19 B22:B26 D22:D26"/>
    </sheetView>
  </sheetViews>
  <sheetFormatPr defaultRowHeight="12.75" x14ac:dyDescent="0.2"/>
  <cols>
    <col min="1" max="1" width="23.5703125" customWidth="1"/>
    <col min="2" max="2" width="10.28515625" customWidth="1"/>
    <col min="3" max="3" width="9.5703125" customWidth="1"/>
    <col min="4" max="4" width="11.85546875" customWidth="1"/>
    <col min="5" max="5" width="9.42578125" customWidth="1"/>
    <col min="6" max="6" width="13.28515625" customWidth="1"/>
    <col min="7" max="7" width="12.7109375" customWidth="1"/>
    <col min="8" max="8" width="12.42578125" customWidth="1"/>
    <col min="9" max="9" width="13" customWidth="1"/>
    <col min="10" max="10" width="9.140625" customWidth="1"/>
    <col min="11" max="11" width="12.7109375" customWidth="1"/>
    <col min="12" max="12" width="13.140625" customWidth="1"/>
    <col min="13" max="13" width="11.42578125" customWidth="1"/>
    <col min="14" max="14" width="14.28515625" customWidth="1"/>
    <col min="15" max="15" width="5.42578125" customWidth="1"/>
    <col min="16" max="16" width="21.7109375" bestFit="1" customWidth="1"/>
    <col min="17" max="18" width="19.140625" customWidth="1"/>
  </cols>
  <sheetData>
    <row r="9" spans="1:18" ht="13.5" thickBot="1" x14ac:dyDescent="0.25"/>
    <row r="10" spans="1:18" ht="18.75" x14ac:dyDescent="0.3">
      <c r="A10" s="35"/>
      <c r="B10" s="74" t="s">
        <v>17</v>
      </c>
      <c r="C10" s="75"/>
      <c r="D10" s="75"/>
      <c r="E10" s="76"/>
      <c r="F10" s="72" t="s">
        <v>16</v>
      </c>
      <c r="G10" s="75"/>
      <c r="H10" s="75"/>
      <c r="I10" s="75"/>
      <c r="J10" s="75"/>
      <c r="K10" s="75"/>
      <c r="L10" s="75"/>
      <c r="M10" s="75"/>
      <c r="N10" s="73"/>
      <c r="P10" s="35"/>
      <c r="Q10" s="72" t="s">
        <v>26</v>
      </c>
      <c r="R10" s="73"/>
    </row>
    <row r="11" spans="1:18" ht="45" x14ac:dyDescent="0.25">
      <c r="A11" s="36" t="s">
        <v>9</v>
      </c>
      <c r="B11" s="46" t="s">
        <v>21</v>
      </c>
      <c r="C11" s="1" t="s">
        <v>27</v>
      </c>
      <c r="D11" s="2" t="s">
        <v>22</v>
      </c>
      <c r="E11" s="47" t="s">
        <v>28</v>
      </c>
      <c r="F11" s="4" t="s">
        <v>20</v>
      </c>
      <c r="G11" s="4" t="s">
        <v>3</v>
      </c>
      <c r="H11" s="4" t="s">
        <v>18</v>
      </c>
      <c r="I11" s="4" t="s">
        <v>4</v>
      </c>
      <c r="J11" s="3" t="s">
        <v>23</v>
      </c>
      <c r="K11" s="5" t="s">
        <v>19</v>
      </c>
      <c r="L11" s="6" t="s">
        <v>5</v>
      </c>
      <c r="M11" s="7" t="s">
        <v>6</v>
      </c>
      <c r="N11" s="18" t="s">
        <v>7</v>
      </c>
      <c r="P11" s="36" t="s">
        <v>9</v>
      </c>
      <c r="Q11" s="54" t="s">
        <v>24</v>
      </c>
      <c r="R11" s="58" t="s">
        <v>25</v>
      </c>
    </row>
    <row r="12" spans="1:18" ht="27.75" customHeight="1" x14ac:dyDescent="0.2">
      <c r="A12" s="37" t="s">
        <v>15</v>
      </c>
      <c r="B12" s="48">
        <f>SUM(B22:B26)+SUM(B15:B19)</f>
        <v>8500</v>
      </c>
      <c r="C12" s="31"/>
      <c r="D12" s="30">
        <f>SUM(D22:D26)+SUM(D15:D19)</f>
        <v>141000</v>
      </c>
      <c r="E12" s="49"/>
      <c r="F12" s="26">
        <v>100000</v>
      </c>
      <c r="G12" s="26">
        <v>21000</v>
      </c>
      <c r="H12" s="26">
        <v>26000</v>
      </c>
      <c r="I12" s="32">
        <f>SUM(F12:H12)</f>
        <v>147000</v>
      </c>
      <c r="J12" s="17"/>
      <c r="K12" s="25">
        <v>1200</v>
      </c>
      <c r="L12" s="27">
        <v>60000</v>
      </c>
      <c r="M12" s="32">
        <f>SUM(M15:M19,M22:M26)</f>
        <v>0</v>
      </c>
      <c r="N12" s="33">
        <f>SUM(K12:M12,I12)</f>
        <v>208200</v>
      </c>
      <c r="P12" s="37" t="str">
        <f>A12</f>
        <v>DEMAND RESPONSE TOTAL</v>
      </c>
      <c r="Q12" s="32">
        <f>IF(B12="","",N12/B12)</f>
        <v>24.494117647058822</v>
      </c>
      <c r="R12" s="33">
        <f>IF(D12="","",N12/D12)</f>
        <v>1.4765957446808511</v>
      </c>
    </row>
    <row r="13" spans="1:18" ht="15" x14ac:dyDescent="0.25">
      <c r="A13" s="38"/>
      <c r="B13" s="77"/>
      <c r="C13" s="78"/>
      <c r="D13" s="78"/>
      <c r="E13" s="79"/>
      <c r="F13" s="78"/>
      <c r="G13" s="78"/>
      <c r="H13" s="78"/>
      <c r="I13" s="78"/>
      <c r="J13" s="78"/>
      <c r="K13" s="78"/>
      <c r="L13" s="78"/>
      <c r="M13" s="78"/>
      <c r="N13" s="83"/>
      <c r="P13" s="38"/>
      <c r="Q13" s="56" t="str">
        <f t="shared" ref="Q13:Q26" si="0">IF(B13="","",N13/B13)</f>
        <v/>
      </c>
      <c r="R13" s="59" t="str">
        <f t="shared" ref="R13:R26" si="1">IF(D13="","",N13/D13)</f>
        <v/>
      </c>
    </row>
    <row r="14" spans="1:18" ht="15" customHeight="1" x14ac:dyDescent="0.25">
      <c r="A14" s="39" t="s">
        <v>0</v>
      </c>
      <c r="B14" s="80"/>
      <c r="C14" s="81"/>
      <c r="D14" s="81"/>
      <c r="E14" s="82"/>
      <c r="F14" s="81"/>
      <c r="G14" s="81"/>
      <c r="H14" s="81"/>
      <c r="I14" s="81"/>
      <c r="J14" s="81"/>
      <c r="K14" s="81"/>
      <c r="L14" s="81"/>
      <c r="M14" s="81"/>
      <c r="N14" s="84"/>
      <c r="P14" s="39" t="str">
        <f t="shared" ref="P14:P26" si="2">A14</f>
        <v>General Public</v>
      </c>
      <c r="Q14" s="56" t="str">
        <f t="shared" si="0"/>
        <v/>
      </c>
      <c r="R14" s="59" t="str">
        <f t="shared" si="1"/>
        <v/>
      </c>
    </row>
    <row r="15" spans="1:18" ht="15" x14ac:dyDescent="0.25">
      <c r="A15" s="62" t="s">
        <v>10</v>
      </c>
      <c r="B15" s="50">
        <v>1000</v>
      </c>
      <c r="C15" s="19">
        <f>IF(B15="","",B15/$B$12)</f>
        <v>0.11764705882352941</v>
      </c>
      <c r="D15" s="28">
        <v>10000</v>
      </c>
      <c r="E15" s="51">
        <f>IF(D15="","",D15/$D$12)</f>
        <v>7.0921985815602842E-2</v>
      </c>
      <c r="F15" s="44">
        <f>IF(B15="","",C15*$F$12)</f>
        <v>11764.705882352941</v>
      </c>
      <c r="G15" s="20">
        <f>IF(B15="","",E15*$G$12)</f>
        <v>1489.3617021276598</v>
      </c>
      <c r="H15" s="20">
        <f>IF(B15="","",E15*$H$12)</f>
        <v>1843.9716312056739</v>
      </c>
      <c r="I15" s="20">
        <f>IF(B15="","",SUM(F15:H15))</f>
        <v>15098.039215686274</v>
      </c>
      <c r="J15" s="19">
        <f>IF(I15="","",I15/$I$12)</f>
        <v>0.10270774976657329</v>
      </c>
      <c r="K15" s="20">
        <f>IF(J15="","",$J15*K$12)</f>
        <v>123.24929971988794</v>
      </c>
      <c r="L15" s="20">
        <f>IF(J15="","",$J15*L$12)</f>
        <v>6162.4649859943975</v>
      </c>
      <c r="M15" s="29"/>
      <c r="N15" s="21">
        <f>IF(SUM(K15:M15)&lt;=0,"",SUM(K15:M15,I15))</f>
        <v>21383.753501400559</v>
      </c>
      <c r="P15" s="40" t="str">
        <f t="shared" si="2"/>
        <v>Urban</v>
      </c>
      <c r="Q15" s="55">
        <f t="shared" si="0"/>
        <v>21.383753501400559</v>
      </c>
      <c r="R15" s="60">
        <f t="shared" si="1"/>
        <v>2.138375350140056</v>
      </c>
    </row>
    <row r="16" spans="1:18" ht="15" x14ac:dyDescent="0.25">
      <c r="A16" s="62" t="s">
        <v>11</v>
      </c>
      <c r="B16" s="50">
        <v>4000</v>
      </c>
      <c r="C16" s="19">
        <f t="shared" ref="C16:C19" si="3">IF(B16="","",B16/$B$12)</f>
        <v>0.47058823529411764</v>
      </c>
      <c r="D16" s="28">
        <v>80000</v>
      </c>
      <c r="E16" s="51">
        <f t="shared" ref="E16:E19" si="4">IF(D16="","",D16/$D$12)</f>
        <v>0.56737588652482274</v>
      </c>
      <c r="F16" s="44">
        <f t="shared" ref="F16:F19" si="5">IF(B16="","",C16*$F$12)</f>
        <v>47058.823529411762</v>
      </c>
      <c r="G16" s="20">
        <f>IF(B16="","",E16*$G$12)</f>
        <v>11914.893617021278</v>
      </c>
      <c r="H16" s="20">
        <f t="shared" ref="H16:H19" si="6">IF(B16="","",E16*$H$12)</f>
        <v>14751.773049645391</v>
      </c>
      <c r="I16" s="20">
        <f t="shared" ref="I16:I19" si="7">IF(B16="","",SUM(F16:H16))</f>
        <v>73725.490196078434</v>
      </c>
      <c r="J16" s="19">
        <f t="shared" ref="J16:J19" si="8">IF(I16="","",I16/$I$12)</f>
        <v>0.50153394691209818</v>
      </c>
      <c r="K16" s="20">
        <f t="shared" ref="K16:K19" si="9">IF(J16="","",$J16*K$12)</f>
        <v>601.8407362945178</v>
      </c>
      <c r="L16" s="20">
        <f t="shared" ref="L16:L19" si="10">IF(J16="","",$J16*L$12)</f>
        <v>30092.036814725892</v>
      </c>
      <c r="M16" s="29"/>
      <c r="N16" s="21">
        <f t="shared" ref="N16:N19" si="11">IF(SUM(K16:M16)&lt;=0,"",SUM(K16:M16,I16))</f>
        <v>104419.36774709885</v>
      </c>
      <c r="P16" s="40" t="str">
        <f t="shared" si="2"/>
        <v>Rural</v>
      </c>
      <c r="Q16" s="55">
        <f t="shared" si="0"/>
        <v>26.104841936774712</v>
      </c>
      <c r="R16" s="60">
        <f t="shared" si="1"/>
        <v>1.3052420968387355</v>
      </c>
    </row>
    <row r="17" spans="1:18" ht="15" x14ac:dyDescent="0.25">
      <c r="A17" s="62"/>
      <c r="B17" s="50"/>
      <c r="C17" s="19" t="str">
        <f t="shared" si="3"/>
        <v/>
      </c>
      <c r="D17" s="28"/>
      <c r="E17" s="51" t="str">
        <f t="shared" si="4"/>
        <v/>
      </c>
      <c r="F17" s="44" t="str">
        <f t="shared" si="5"/>
        <v/>
      </c>
      <c r="G17" s="20" t="str">
        <f t="shared" ref="G16:G19" si="12">IF(B17="","",E17*$G$12)</f>
        <v/>
      </c>
      <c r="H17" s="20" t="str">
        <f t="shared" si="6"/>
        <v/>
      </c>
      <c r="I17" s="20" t="str">
        <f t="shared" si="7"/>
        <v/>
      </c>
      <c r="J17" s="19" t="str">
        <f t="shared" si="8"/>
        <v/>
      </c>
      <c r="K17" s="20" t="str">
        <f t="shared" si="9"/>
        <v/>
      </c>
      <c r="L17" s="20" t="str">
        <f t="shared" si="10"/>
        <v/>
      </c>
      <c r="M17" s="28"/>
      <c r="N17" s="21" t="str">
        <f t="shared" si="11"/>
        <v/>
      </c>
      <c r="P17" s="40">
        <f t="shared" si="2"/>
        <v>0</v>
      </c>
      <c r="Q17" s="55" t="str">
        <f t="shared" si="0"/>
        <v/>
      </c>
      <c r="R17" s="60" t="str">
        <f t="shared" si="1"/>
        <v/>
      </c>
    </row>
    <row r="18" spans="1:18" ht="15" x14ac:dyDescent="0.25">
      <c r="A18" s="62"/>
      <c r="B18" s="50"/>
      <c r="C18" s="19" t="str">
        <f t="shared" si="3"/>
        <v/>
      </c>
      <c r="D18" s="28"/>
      <c r="E18" s="51" t="str">
        <f t="shared" si="4"/>
        <v/>
      </c>
      <c r="F18" s="44" t="str">
        <f t="shared" si="5"/>
        <v/>
      </c>
      <c r="G18" s="20" t="str">
        <f t="shared" si="12"/>
        <v/>
      </c>
      <c r="H18" s="20" t="str">
        <f t="shared" si="6"/>
        <v/>
      </c>
      <c r="I18" s="20" t="str">
        <f t="shared" si="7"/>
        <v/>
      </c>
      <c r="J18" s="19" t="str">
        <f t="shared" si="8"/>
        <v/>
      </c>
      <c r="K18" s="20" t="str">
        <f t="shared" si="9"/>
        <v/>
      </c>
      <c r="L18" s="20" t="str">
        <f t="shared" si="10"/>
        <v/>
      </c>
      <c r="M18" s="28"/>
      <c r="N18" s="21" t="str">
        <f t="shared" si="11"/>
        <v/>
      </c>
      <c r="P18" s="40">
        <f t="shared" si="2"/>
        <v>0</v>
      </c>
      <c r="Q18" s="55" t="str">
        <f t="shared" si="0"/>
        <v/>
      </c>
      <c r="R18" s="60" t="str">
        <f t="shared" si="1"/>
        <v/>
      </c>
    </row>
    <row r="19" spans="1:18" ht="15" x14ac:dyDescent="0.25">
      <c r="A19" s="62"/>
      <c r="B19" s="50"/>
      <c r="C19" s="19" t="str">
        <f t="shared" si="3"/>
        <v/>
      </c>
      <c r="D19" s="28"/>
      <c r="E19" s="51" t="str">
        <f t="shared" si="4"/>
        <v/>
      </c>
      <c r="F19" s="44" t="str">
        <f t="shared" si="5"/>
        <v/>
      </c>
      <c r="G19" s="20" t="str">
        <f t="shared" si="12"/>
        <v/>
      </c>
      <c r="H19" s="20" t="str">
        <f t="shared" si="6"/>
        <v/>
      </c>
      <c r="I19" s="20" t="str">
        <f t="shared" si="7"/>
        <v/>
      </c>
      <c r="J19" s="19" t="str">
        <f t="shared" si="8"/>
        <v/>
      </c>
      <c r="K19" s="20" t="str">
        <f t="shared" si="9"/>
        <v/>
      </c>
      <c r="L19" s="20" t="str">
        <f t="shared" si="10"/>
        <v/>
      </c>
      <c r="M19" s="28"/>
      <c r="N19" s="21" t="str">
        <f t="shared" si="11"/>
        <v/>
      </c>
      <c r="P19" s="40">
        <f t="shared" si="2"/>
        <v>0</v>
      </c>
      <c r="Q19" s="55" t="str">
        <f t="shared" si="0"/>
        <v/>
      </c>
      <c r="R19" s="60" t="str">
        <f t="shared" si="1"/>
        <v/>
      </c>
    </row>
    <row r="20" spans="1:18" ht="15" customHeight="1" x14ac:dyDescent="0.25">
      <c r="A20" s="41"/>
      <c r="B20" s="64"/>
      <c r="C20" s="65"/>
      <c r="D20" s="65"/>
      <c r="E20" s="66"/>
      <c r="F20" s="65"/>
      <c r="G20" s="65"/>
      <c r="H20" s="65"/>
      <c r="I20" s="65"/>
      <c r="J20" s="65"/>
      <c r="K20" s="65"/>
      <c r="L20" s="65"/>
      <c r="M20" s="65"/>
      <c r="N20" s="70"/>
      <c r="P20" s="41"/>
      <c r="Q20" s="56" t="str">
        <f t="shared" si="0"/>
        <v/>
      </c>
      <c r="R20" s="59" t="str">
        <f t="shared" si="1"/>
        <v/>
      </c>
    </row>
    <row r="21" spans="1:18" ht="15" customHeight="1" x14ac:dyDescent="0.25">
      <c r="A21" s="42" t="s">
        <v>8</v>
      </c>
      <c r="B21" s="67"/>
      <c r="C21" s="68"/>
      <c r="D21" s="68"/>
      <c r="E21" s="69"/>
      <c r="F21" s="68"/>
      <c r="G21" s="68"/>
      <c r="H21" s="68"/>
      <c r="I21" s="68"/>
      <c r="J21" s="68"/>
      <c r="K21" s="68"/>
      <c r="L21" s="68"/>
      <c r="M21" s="68"/>
      <c r="N21" s="71"/>
      <c r="P21" s="42" t="str">
        <f t="shared" si="2"/>
        <v>Sponsored Services</v>
      </c>
      <c r="Q21" s="56" t="str">
        <f t="shared" si="0"/>
        <v/>
      </c>
      <c r="R21" s="59" t="str">
        <f t="shared" si="1"/>
        <v/>
      </c>
    </row>
    <row r="22" spans="1:18" ht="15" x14ac:dyDescent="0.25">
      <c r="A22" s="62" t="s">
        <v>1</v>
      </c>
      <c r="B22" s="50">
        <v>500</v>
      </c>
      <c r="C22" s="19">
        <f t="shared" ref="C22:C26" si="13">IF(B22="","",B22/$B$12)</f>
        <v>5.8823529411764705E-2</v>
      </c>
      <c r="D22" s="28">
        <v>9000</v>
      </c>
      <c r="E22" s="51">
        <f>IF(D22="","",D22/$D$12)</f>
        <v>6.3829787234042548E-2</v>
      </c>
      <c r="F22" s="44">
        <f>IF(B22="","",C22*$F$12)</f>
        <v>5882.3529411764703</v>
      </c>
      <c r="G22" s="20">
        <f>IF(B22="","",E22*$G$12)</f>
        <v>1340.4255319148936</v>
      </c>
      <c r="H22" s="20">
        <f>IF(B22="","",E22*$H$12)</f>
        <v>1659.5744680851062</v>
      </c>
      <c r="I22" s="20">
        <f>IF(B22="","",SUM(F22:H22))</f>
        <v>8882.3529411764703</v>
      </c>
      <c r="J22" s="19">
        <f>IF(I22="","",I22/$I$12)</f>
        <v>6.0424169667867143E-2</v>
      </c>
      <c r="K22" s="20">
        <f>IF(J22="","",$J22*K$12)</f>
        <v>72.509003601440568</v>
      </c>
      <c r="L22" s="20">
        <f>IF(J22="","",$J22*L$12)</f>
        <v>3625.4501800720286</v>
      </c>
      <c r="M22" s="28"/>
      <c r="N22" s="21">
        <f>IF(SUM(K22:M22)&lt;=0,"",SUM(K22:M22,I22))</f>
        <v>12580.312124849939</v>
      </c>
      <c r="P22" s="40" t="str">
        <f t="shared" si="2"/>
        <v>Veterans</v>
      </c>
      <c r="Q22" s="55">
        <f t="shared" si="0"/>
        <v>25.160624249699879</v>
      </c>
      <c r="R22" s="60">
        <f t="shared" si="1"/>
        <v>1.39781245831666</v>
      </c>
    </row>
    <row r="23" spans="1:18" ht="15" x14ac:dyDescent="0.25">
      <c r="A23" s="62" t="s">
        <v>2</v>
      </c>
      <c r="B23" s="50">
        <v>3000</v>
      </c>
      <c r="C23" s="19">
        <f t="shared" si="13"/>
        <v>0.35294117647058826</v>
      </c>
      <c r="D23" s="28">
        <v>42000</v>
      </c>
      <c r="E23" s="51">
        <f t="shared" ref="E23:E26" si="14">IF(D23="","",D23/$D$12)</f>
        <v>0.2978723404255319</v>
      </c>
      <c r="F23" s="44">
        <f t="shared" ref="F23:F26" si="15">IF(B23="","",C23*$F$12)</f>
        <v>35294.117647058825</v>
      </c>
      <c r="G23" s="20">
        <f t="shared" ref="G23:G26" si="16">IF(B23="","",E23*$G$12)</f>
        <v>6255.3191489361698</v>
      </c>
      <c r="H23" s="20">
        <f t="shared" ref="H23:H26" si="17">IF(B23="","",E23*$H$12)</f>
        <v>7744.6808510638293</v>
      </c>
      <c r="I23" s="20">
        <f t="shared" ref="I23:I26" si="18">IF(B23="","",SUM(F23:H23))</f>
        <v>49294.117647058825</v>
      </c>
      <c r="J23" s="19">
        <f t="shared" ref="J23:J26" si="19">IF(I23="","",I23/$I$12)</f>
        <v>0.33533413365346137</v>
      </c>
      <c r="K23" s="20">
        <f t="shared" ref="K23:K26" si="20">IF(J23="","",$J23*K$12)</f>
        <v>402.40096038415368</v>
      </c>
      <c r="L23" s="20">
        <f t="shared" ref="L23:L26" si="21">IF(J23="","",$J23*L$12)</f>
        <v>20120.048019207683</v>
      </c>
      <c r="M23" s="28"/>
      <c r="N23" s="21">
        <f t="shared" ref="N23:N26" si="22">IF(SUM(K23:M23)&lt;=0,"",SUM(K23:M23,I23))</f>
        <v>69816.56662665066</v>
      </c>
      <c r="P23" s="40" t="str">
        <f t="shared" si="2"/>
        <v>Adult Day Care</v>
      </c>
      <c r="Q23" s="55">
        <f t="shared" si="0"/>
        <v>23.272188875550221</v>
      </c>
      <c r="R23" s="60">
        <f t="shared" si="1"/>
        <v>1.6622992053964443</v>
      </c>
    </row>
    <row r="24" spans="1:18" ht="15" x14ac:dyDescent="0.25">
      <c r="A24" s="62"/>
      <c r="B24" s="50"/>
      <c r="C24" s="19" t="str">
        <f>IF(B24="","",B24/$B$12)</f>
        <v/>
      </c>
      <c r="D24" s="28"/>
      <c r="E24" s="51" t="str">
        <f t="shared" si="14"/>
        <v/>
      </c>
      <c r="F24" s="44" t="str">
        <f t="shared" si="15"/>
        <v/>
      </c>
      <c r="G24" s="20" t="str">
        <f t="shared" si="16"/>
        <v/>
      </c>
      <c r="H24" s="20" t="str">
        <f t="shared" si="17"/>
        <v/>
      </c>
      <c r="I24" s="20" t="str">
        <f t="shared" si="18"/>
        <v/>
      </c>
      <c r="J24" s="19" t="str">
        <f t="shared" si="19"/>
        <v/>
      </c>
      <c r="K24" s="20" t="str">
        <f t="shared" si="20"/>
        <v/>
      </c>
      <c r="L24" s="20" t="str">
        <f t="shared" si="21"/>
        <v/>
      </c>
      <c r="M24" s="28"/>
      <c r="N24" s="21" t="str">
        <f t="shared" si="22"/>
        <v/>
      </c>
      <c r="P24" s="40">
        <f t="shared" si="2"/>
        <v>0</v>
      </c>
      <c r="Q24" s="55" t="str">
        <f t="shared" si="0"/>
        <v/>
      </c>
      <c r="R24" s="60" t="str">
        <f t="shared" si="1"/>
        <v/>
      </c>
    </row>
    <row r="25" spans="1:18" ht="15" x14ac:dyDescent="0.25">
      <c r="A25" s="62"/>
      <c r="B25" s="50"/>
      <c r="C25" s="19" t="str">
        <f t="shared" si="13"/>
        <v/>
      </c>
      <c r="D25" s="28"/>
      <c r="E25" s="51" t="str">
        <f t="shared" si="14"/>
        <v/>
      </c>
      <c r="F25" s="44" t="str">
        <f t="shared" si="15"/>
        <v/>
      </c>
      <c r="G25" s="20" t="str">
        <f t="shared" si="16"/>
        <v/>
      </c>
      <c r="H25" s="20" t="str">
        <f t="shared" si="17"/>
        <v/>
      </c>
      <c r="I25" s="20" t="str">
        <f t="shared" si="18"/>
        <v/>
      </c>
      <c r="J25" s="19" t="str">
        <f t="shared" si="19"/>
        <v/>
      </c>
      <c r="K25" s="20" t="str">
        <f t="shared" si="20"/>
        <v/>
      </c>
      <c r="L25" s="20" t="str">
        <f t="shared" si="21"/>
        <v/>
      </c>
      <c r="M25" s="28"/>
      <c r="N25" s="21" t="str">
        <f t="shared" si="22"/>
        <v/>
      </c>
      <c r="P25" s="40">
        <f t="shared" si="2"/>
        <v>0</v>
      </c>
      <c r="Q25" s="55" t="str">
        <f t="shared" si="0"/>
        <v/>
      </c>
      <c r="R25" s="60" t="str">
        <f t="shared" si="1"/>
        <v/>
      </c>
    </row>
    <row r="26" spans="1:18" ht="15.75" thickBot="1" x14ac:dyDescent="0.3">
      <c r="A26" s="63"/>
      <c r="B26" s="52"/>
      <c r="C26" s="22" t="str">
        <f t="shared" si="13"/>
        <v/>
      </c>
      <c r="D26" s="34"/>
      <c r="E26" s="53" t="str">
        <f t="shared" si="14"/>
        <v/>
      </c>
      <c r="F26" s="45" t="str">
        <f t="shared" si="15"/>
        <v/>
      </c>
      <c r="G26" s="23" t="str">
        <f t="shared" si="16"/>
        <v/>
      </c>
      <c r="H26" s="23" t="str">
        <f t="shared" si="17"/>
        <v/>
      </c>
      <c r="I26" s="23" t="str">
        <f t="shared" si="18"/>
        <v/>
      </c>
      <c r="J26" s="22" t="str">
        <f t="shared" si="19"/>
        <v/>
      </c>
      <c r="K26" s="23" t="str">
        <f t="shared" si="20"/>
        <v/>
      </c>
      <c r="L26" s="23" t="str">
        <f t="shared" si="21"/>
        <v/>
      </c>
      <c r="M26" s="34"/>
      <c r="N26" s="24" t="str">
        <f t="shared" si="22"/>
        <v/>
      </c>
      <c r="P26" s="43">
        <f t="shared" si="2"/>
        <v>0</v>
      </c>
      <c r="Q26" s="57" t="str">
        <f t="shared" si="0"/>
        <v/>
      </c>
      <c r="R26" s="61" t="str">
        <f t="shared" si="1"/>
        <v/>
      </c>
    </row>
    <row r="27" spans="1:18" ht="15" x14ac:dyDescent="0.25">
      <c r="A27" s="11"/>
      <c r="B27" s="12"/>
      <c r="C27" s="13"/>
      <c r="D27" s="12"/>
      <c r="E27" s="13"/>
      <c r="F27" s="8"/>
      <c r="G27" s="8"/>
      <c r="H27" s="8"/>
      <c r="I27" s="8"/>
      <c r="J27" s="13"/>
      <c r="K27" s="8"/>
      <c r="L27" s="8"/>
      <c r="M27" s="8"/>
      <c r="N27" s="14"/>
    </row>
    <row r="29" spans="1:18" ht="14.25" x14ac:dyDescent="0.2">
      <c r="A29" s="15" t="s">
        <v>13</v>
      </c>
      <c r="B29" s="9">
        <f t="shared" ref="B29:I29" si="23">SUM(B14:B23)</f>
        <v>8500</v>
      </c>
      <c r="C29" s="10">
        <f t="shared" si="23"/>
        <v>1</v>
      </c>
      <c r="D29" s="9">
        <f t="shared" si="23"/>
        <v>141000</v>
      </c>
      <c r="E29" s="10">
        <f t="shared" si="23"/>
        <v>1</v>
      </c>
      <c r="F29" s="16">
        <f t="shared" si="23"/>
        <v>100000</v>
      </c>
      <c r="G29" s="16">
        <f t="shared" si="23"/>
        <v>21000.000000000004</v>
      </c>
      <c r="H29" s="16">
        <f t="shared" si="23"/>
        <v>26000</v>
      </c>
      <c r="I29" s="16">
        <f t="shared" si="23"/>
        <v>147000</v>
      </c>
      <c r="K29" s="16">
        <f>SUM(K14:K23)</f>
        <v>1200</v>
      </c>
      <c r="L29" s="16">
        <f>SUM(L14:L23)</f>
        <v>60000</v>
      </c>
      <c r="M29" s="16">
        <f>SUM(M14:M23)</f>
        <v>0</v>
      </c>
      <c r="N29" s="16">
        <f>SUM(N14:N23)</f>
        <v>208200</v>
      </c>
    </row>
    <row r="30" spans="1:18" x14ac:dyDescent="0.2">
      <c r="A30" t="s">
        <v>14</v>
      </c>
    </row>
  </sheetData>
  <mergeCells count="7">
    <mergeCell ref="B10:E10"/>
    <mergeCell ref="F10:N10"/>
    <mergeCell ref="Q10:R10"/>
    <mergeCell ref="B13:E14"/>
    <mergeCell ref="F13:N14"/>
    <mergeCell ref="B20:E21"/>
    <mergeCell ref="F20:N21"/>
  </mergeCells>
  <conditionalFormatting sqref="B29">
    <cfRule type="cellIs" dxfId="8" priority="9" operator="notEqual">
      <formula>B12</formula>
    </cfRule>
  </conditionalFormatting>
  <conditionalFormatting sqref="D29">
    <cfRule type="cellIs" dxfId="7" priority="8" operator="notEqual">
      <formula>D12</formula>
    </cfRule>
  </conditionalFormatting>
  <conditionalFormatting sqref="F29">
    <cfRule type="cellIs" dxfId="6" priority="7" operator="notEqual">
      <formula>F12</formula>
    </cfRule>
  </conditionalFormatting>
  <conditionalFormatting sqref="G29">
    <cfRule type="cellIs" dxfId="5" priority="6" operator="notEqual">
      <formula>G12</formula>
    </cfRule>
  </conditionalFormatting>
  <conditionalFormatting sqref="H29">
    <cfRule type="cellIs" dxfId="4" priority="5" operator="notEqual">
      <formula>H12</formula>
    </cfRule>
  </conditionalFormatting>
  <conditionalFormatting sqref="I29">
    <cfRule type="cellIs" dxfId="3" priority="4" operator="notEqual">
      <formula>I12</formula>
    </cfRule>
  </conditionalFormatting>
  <conditionalFormatting sqref="K29">
    <cfRule type="cellIs" dxfId="2" priority="3" operator="notEqual">
      <formula>K12</formula>
    </cfRule>
  </conditionalFormatting>
  <conditionalFormatting sqref="L29">
    <cfRule type="cellIs" dxfId="1" priority="2" operator="notEqual">
      <formula>L12</formula>
    </cfRule>
  </conditionalFormatting>
  <conditionalFormatting sqref="N29">
    <cfRule type="cellIs" dxfId="0" priority="1" operator="notEqual">
      <formula>N12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Allocation Template</vt:lpstr>
      <vt:lpstr>EXAMPLE</vt:lpstr>
    </vt:vector>
  </TitlesOfParts>
  <Company>Texas A&amp;M Transportation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Walk, Michael</dc:creator>
  <cp:lastModifiedBy>Walk, Michael</cp:lastModifiedBy>
  <dcterms:created xsi:type="dcterms:W3CDTF">2017-03-18T21:11:37Z</dcterms:created>
  <dcterms:modified xsi:type="dcterms:W3CDTF">2017-08-22T03:19:57Z</dcterms:modified>
</cp:coreProperties>
</file>